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RN - Vedlejší a ostatní ..." sheetId="2" r:id="rId2"/>
    <sheet name="01 - Architektonicko-stav..." sheetId="3" r:id="rId3"/>
    <sheet name="02 - Bleskosvod" sheetId="4" r:id="rId4"/>
    <sheet name="03 - Zařízení silnoproudé..." sheetId="5" r:id="rId5"/>
    <sheet name="IO-01 - Architektonicko-s..." sheetId="6" r:id="rId6"/>
    <sheet name="Pokyny pro vyplnění" sheetId="7" r:id="rId7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'VRN - Vedlejší a ostatní ...'!$C$83:$K$112</definedName>
    <definedName name="_xlnm.Print_Area" localSheetId="1">'VRN - Vedlejší a ostatní ...'!$C$4:$J$38,'VRN - Vedlejší a ostatní ...'!$C$44:$J$63,'VRN - Vedlejší a ostatní ...'!$C$69:$K$112</definedName>
    <definedName name="_xlnm.Print_Titles" localSheetId="1">'VRN - Vedlejší a ostatní ...'!$83:$83</definedName>
    <definedName name="_xlnm._FilterDatabase" localSheetId="2" hidden="1">'01 - Architektonicko-stav...'!$C$91:$K$287</definedName>
    <definedName name="_xlnm.Print_Area" localSheetId="2">'01 - Architektonicko-stav...'!$C$4:$J$38,'01 - Architektonicko-stav...'!$C$44:$J$71,'01 - Architektonicko-stav...'!$C$77:$K$287</definedName>
    <definedName name="_xlnm.Print_Titles" localSheetId="2">'01 - Architektonicko-stav...'!$91:$91</definedName>
    <definedName name="_xlnm._FilterDatabase" localSheetId="3" hidden="1">'02 - Bleskosvod'!$C$86:$K$130</definedName>
    <definedName name="_xlnm.Print_Area" localSheetId="3">'02 - Bleskosvod'!$C$4:$J$38,'02 - Bleskosvod'!$C$44:$J$66,'02 - Bleskosvod'!$C$72:$K$130</definedName>
    <definedName name="_xlnm.Print_Titles" localSheetId="3">'02 - Bleskosvod'!$86:$86</definedName>
    <definedName name="_xlnm._FilterDatabase" localSheetId="4" hidden="1">'03 - Zařízení silnoproudé...'!$C$86:$K$166</definedName>
    <definedName name="_xlnm.Print_Area" localSheetId="4">'03 - Zařízení silnoproudé...'!$C$4:$J$38,'03 - Zařízení silnoproudé...'!$C$44:$J$66,'03 - Zařízení silnoproudé...'!$C$72:$K$166</definedName>
    <definedName name="_xlnm.Print_Titles" localSheetId="4">'03 - Zařízení silnoproudé...'!$86:$86</definedName>
    <definedName name="_xlnm._FilterDatabase" localSheetId="5" hidden="1">'IO-01 - Architektonicko-s...'!$C$88:$K$209</definedName>
    <definedName name="_xlnm.Print_Area" localSheetId="5">'IO-01 - Architektonicko-s...'!$C$4:$J$38,'IO-01 - Architektonicko-s...'!$C$44:$J$68,'IO-01 - Architektonicko-s...'!$C$74:$K$209</definedName>
    <definedName name="_xlnm.Print_Titles" localSheetId="5">'IO-01 - Architektonicko-s...'!$88:$88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6" r="BI208"/>
  <c r="BH208"/>
  <c r="BG208"/>
  <c r="BF208"/>
  <c r="T208"/>
  <c r="T207"/>
  <c r="R208"/>
  <c r="R207"/>
  <c r="P208"/>
  <c r="P207"/>
  <c r="BK208"/>
  <c r="BK207"/>
  <c r="J207"/>
  <c r="J208"/>
  <c r="BE208"/>
  <c r="J6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/>
  <c r="J197"/>
  <c r="BE197"/>
  <c r="J66"/>
  <c r="BI192"/>
  <c r="BH192"/>
  <c r="BG192"/>
  <c r="BF192"/>
  <c r="T192"/>
  <c r="R192"/>
  <c r="P192"/>
  <c r="BK192"/>
  <c r="J192"/>
  <c r="BE192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1"/>
  <c r="BH171"/>
  <c r="BG171"/>
  <c r="BF171"/>
  <c r="T171"/>
  <c r="T170"/>
  <c r="R171"/>
  <c r="R170"/>
  <c r="P171"/>
  <c r="P170"/>
  <c r="BK171"/>
  <c r="BK170"/>
  <c r="J170"/>
  <c r="J171"/>
  <c r="BE171"/>
  <c r="J65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3"/>
  <c r="BH143"/>
  <c r="BG143"/>
  <c r="BF143"/>
  <c r="T143"/>
  <c r="T142"/>
  <c r="R143"/>
  <c r="R142"/>
  <c r="P143"/>
  <c r="P142"/>
  <c r="BK143"/>
  <c r="BK142"/>
  <c r="J142"/>
  <c r="J143"/>
  <c r="BE143"/>
  <c r="J6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T122"/>
  <c r="R123"/>
  <c r="R122"/>
  <c r="P123"/>
  <c r="P122"/>
  <c r="BK123"/>
  <c r="BK122"/>
  <c r="J122"/>
  <c r="J123"/>
  <c r="BE123"/>
  <c r="J6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F36"/>
  <c i="1" r="BD59"/>
  <c i="6" r="BH92"/>
  <c r="F35"/>
  <c i="1" r="BC59"/>
  <c i="6" r="BG92"/>
  <c r="F34"/>
  <c i="1" r="BB59"/>
  <c i="6" r="BF92"/>
  <c r="J33"/>
  <c i="1" r="AW59"/>
  <c i="6" r="F33"/>
  <c i="1" r="BA59"/>
  <c i="6" r="T92"/>
  <c r="T91"/>
  <c r="T90"/>
  <c r="T89"/>
  <c r="R92"/>
  <c r="R91"/>
  <c r="R90"/>
  <c r="R89"/>
  <c r="P92"/>
  <c r="P91"/>
  <c r="P90"/>
  <c r="P89"/>
  <c i="1" r="AU59"/>
  <c i="6" r="BK92"/>
  <c r="BK91"/>
  <c r="J91"/>
  <c r="BK90"/>
  <c r="J90"/>
  <c r="BK89"/>
  <c r="J89"/>
  <c r="J60"/>
  <c r="J29"/>
  <c i="1" r="AG59"/>
  <c i="6" r="J92"/>
  <c r="BE92"/>
  <c r="J32"/>
  <c i="1" r="AV59"/>
  <c i="6" r="F32"/>
  <c i="1" r="AZ59"/>
  <c i="6" r="J62"/>
  <c r="J61"/>
  <c r="J85"/>
  <c r="F85"/>
  <c r="F83"/>
  <c r="E81"/>
  <c r="J55"/>
  <c r="F55"/>
  <c r="F53"/>
  <c r="E51"/>
  <c r="J38"/>
  <c r="J20"/>
  <c r="E20"/>
  <c r="F86"/>
  <c r="F56"/>
  <c r="J19"/>
  <c r="J14"/>
  <c r="J83"/>
  <c r="J53"/>
  <c r="E7"/>
  <c r="E77"/>
  <c r="E47"/>
  <c i="1" r="AY57"/>
  <c r="AX57"/>
  <c i="5"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65"/>
  <c r="J64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6"/>
  <c i="1" r="BD57"/>
  <c i="5" r="BH90"/>
  <c r="F35"/>
  <c i="1" r="BC57"/>
  <c i="5" r="BG90"/>
  <c r="F34"/>
  <c i="1" r="BB57"/>
  <c i="5" r="BF90"/>
  <c r="J33"/>
  <c i="1" r="AW57"/>
  <c i="5" r="F33"/>
  <c i="1" r="BA57"/>
  <c i="5" r="T90"/>
  <c r="T89"/>
  <c r="T88"/>
  <c r="T87"/>
  <c r="R90"/>
  <c r="R89"/>
  <c r="R88"/>
  <c r="R87"/>
  <c r="P90"/>
  <c r="P89"/>
  <c r="P88"/>
  <c r="P87"/>
  <c i="1" r="AU57"/>
  <c i="5" r="BK90"/>
  <c r="BK89"/>
  <c r="J89"/>
  <c r="BK88"/>
  <c r="J88"/>
  <c r="BK87"/>
  <c r="J87"/>
  <c r="J60"/>
  <c r="J29"/>
  <c i="1" r="AG57"/>
  <c i="5" r="J90"/>
  <c r="BE90"/>
  <c r="J32"/>
  <c i="1" r="AV57"/>
  <c i="5" r="F32"/>
  <c i="1" r="AZ57"/>
  <c i="5" r="J62"/>
  <c r="J61"/>
  <c r="J83"/>
  <c r="F83"/>
  <c r="F81"/>
  <c r="E79"/>
  <c r="J55"/>
  <c r="F55"/>
  <c r="F53"/>
  <c r="E51"/>
  <c r="J38"/>
  <c r="J20"/>
  <c r="E20"/>
  <c r="F84"/>
  <c r="F56"/>
  <c r="J19"/>
  <c r="J14"/>
  <c r="J81"/>
  <c r="J53"/>
  <c r="E7"/>
  <c r="E75"/>
  <c r="E47"/>
  <c i="1" r="AY56"/>
  <c r="AX56"/>
  <c i="4" r="BI126"/>
  <c r="BH126"/>
  <c r="BG126"/>
  <c r="BF126"/>
  <c r="T126"/>
  <c r="R126"/>
  <c r="P126"/>
  <c r="BK126"/>
  <c r="J126"/>
  <c r="BE126"/>
  <c r="BI123"/>
  <c r="BH123"/>
  <c r="BG123"/>
  <c r="BF123"/>
  <c r="T123"/>
  <c r="T122"/>
  <c r="R123"/>
  <c r="R122"/>
  <c r="P123"/>
  <c r="P122"/>
  <c r="BK123"/>
  <c r="BK122"/>
  <c r="J122"/>
  <c r="J123"/>
  <c r="BE123"/>
  <c r="J65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T109"/>
  <c r="T108"/>
  <c r="R110"/>
  <c r="R109"/>
  <c r="R108"/>
  <c r="P110"/>
  <c r="P109"/>
  <c r="P108"/>
  <c r="BK110"/>
  <c r="BK109"/>
  <c r="J109"/>
  <c r="BK108"/>
  <c r="J108"/>
  <c r="J110"/>
  <c r="BE110"/>
  <c r="J64"/>
  <c r="J63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90"/>
  <c r="F36"/>
  <c i="1" r="BD56"/>
  <c i="4" r="BH90"/>
  <c r="F35"/>
  <c i="1" r="BC56"/>
  <c i="4" r="BG90"/>
  <c r="F34"/>
  <c i="1" r="BB56"/>
  <c i="4" r="BF90"/>
  <c r="J33"/>
  <c i="1" r="AW56"/>
  <c i="4" r="F33"/>
  <c i="1" r="BA56"/>
  <c i="4" r="T90"/>
  <c r="T89"/>
  <c r="T88"/>
  <c r="T87"/>
  <c r="R90"/>
  <c r="R89"/>
  <c r="R88"/>
  <c r="R87"/>
  <c r="P90"/>
  <c r="P89"/>
  <c r="P88"/>
  <c r="P87"/>
  <c i="1" r="AU56"/>
  <c i="4" r="BK90"/>
  <c r="BK89"/>
  <c r="J89"/>
  <c r="BK88"/>
  <c r="J88"/>
  <c r="BK87"/>
  <c r="J87"/>
  <c r="J60"/>
  <c r="J29"/>
  <c i="1" r="AG56"/>
  <c i="4" r="J90"/>
  <c r="BE90"/>
  <c r="J32"/>
  <c i="1" r="AV56"/>
  <c i="4" r="F32"/>
  <c i="1" r="AZ56"/>
  <c i="4" r="J62"/>
  <c r="J61"/>
  <c r="J83"/>
  <c r="F83"/>
  <c r="F81"/>
  <c r="E79"/>
  <c r="J55"/>
  <c r="F55"/>
  <c r="F53"/>
  <c r="E51"/>
  <c r="J38"/>
  <c r="J20"/>
  <c r="E20"/>
  <c r="F84"/>
  <c r="F56"/>
  <c r="J19"/>
  <c r="J14"/>
  <c r="J81"/>
  <c r="J53"/>
  <c r="E7"/>
  <c r="E75"/>
  <c r="E47"/>
  <c i="1" r="AY55"/>
  <c r="AX55"/>
  <c i="3" r="BI283"/>
  <c r="BH283"/>
  <c r="BG283"/>
  <c r="BF283"/>
  <c r="T283"/>
  <c r="R283"/>
  <c r="P283"/>
  <c r="BK283"/>
  <c r="J283"/>
  <c r="BE283"/>
  <c r="BI278"/>
  <c r="BH278"/>
  <c r="BG278"/>
  <c r="BF278"/>
  <c r="T278"/>
  <c r="T277"/>
  <c r="R278"/>
  <c r="R277"/>
  <c r="P278"/>
  <c r="P277"/>
  <c r="BK278"/>
  <c r="BK277"/>
  <c r="J277"/>
  <c r="J278"/>
  <c r="BE278"/>
  <c r="J70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7"/>
  <c r="BH247"/>
  <c r="BG247"/>
  <c r="BF247"/>
  <c r="T247"/>
  <c r="R247"/>
  <c r="P247"/>
  <c r="BK247"/>
  <c r="J247"/>
  <c r="BE247"/>
  <c r="BI245"/>
  <c r="BH245"/>
  <c r="BG245"/>
  <c r="BF245"/>
  <c r="T245"/>
  <c r="T244"/>
  <c r="R245"/>
  <c r="R244"/>
  <c r="P245"/>
  <c r="P244"/>
  <c r="BK245"/>
  <c r="BK244"/>
  <c r="J244"/>
  <c r="J245"/>
  <c r="BE245"/>
  <c r="J69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29"/>
  <c r="BH229"/>
  <c r="BG229"/>
  <c r="BF229"/>
  <c r="T229"/>
  <c r="T228"/>
  <c r="T227"/>
  <c r="R229"/>
  <c r="R228"/>
  <c r="R227"/>
  <c r="P229"/>
  <c r="P228"/>
  <c r="P227"/>
  <c r="BK229"/>
  <c r="BK228"/>
  <c r="J228"/>
  <c r="BK227"/>
  <c r="J227"/>
  <c r="J229"/>
  <c r="BE229"/>
  <c r="J68"/>
  <c r="J67"/>
  <c r="BI225"/>
  <c r="BH225"/>
  <c r="BG225"/>
  <c r="BF225"/>
  <c r="T225"/>
  <c r="T224"/>
  <c r="R225"/>
  <c r="R224"/>
  <c r="P225"/>
  <c r="P224"/>
  <c r="BK225"/>
  <c r="BK224"/>
  <c r="J224"/>
  <c r="J225"/>
  <c r="BE225"/>
  <c r="J66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T200"/>
  <c r="R201"/>
  <c r="R200"/>
  <c r="P201"/>
  <c r="P200"/>
  <c r="BK201"/>
  <c r="BK200"/>
  <c r="J200"/>
  <c r="J201"/>
  <c r="BE201"/>
  <c r="J65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T187"/>
  <c r="R188"/>
  <c r="R187"/>
  <c r="P188"/>
  <c r="P187"/>
  <c r="BK188"/>
  <c r="BK187"/>
  <c r="J187"/>
  <c r="J188"/>
  <c r="BE188"/>
  <c r="J64"/>
  <c r="BI186"/>
  <c r="BH186"/>
  <c r="BG186"/>
  <c r="BF186"/>
  <c r="T186"/>
  <c r="R186"/>
  <c r="P186"/>
  <c r="BK186"/>
  <c r="J186"/>
  <c r="BE186"/>
  <c r="BI173"/>
  <c r="BH173"/>
  <c r="BG173"/>
  <c r="BF173"/>
  <c r="T173"/>
  <c r="R173"/>
  <c r="P173"/>
  <c r="BK173"/>
  <c r="J173"/>
  <c r="BE173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0"/>
  <c r="BH150"/>
  <c r="BG150"/>
  <c r="BF150"/>
  <c r="T150"/>
  <c r="R150"/>
  <c r="P150"/>
  <c r="BK150"/>
  <c r="J150"/>
  <c r="BE150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27"/>
  <c r="BH127"/>
  <c r="BG127"/>
  <c r="BF127"/>
  <c r="T127"/>
  <c r="T126"/>
  <c r="R127"/>
  <c r="R126"/>
  <c r="P127"/>
  <c r="P126"/>
  <c r="BK127"/>
  <c r="BK126"/>
  <c r="J126"/>
  <c r="J127"/>
  <c r="BE127"/>
  <c r="J63"/>
  <c r="BI122"/>
  <c r="BH122"/>
  <c r="BG122"/>
  <c r="BF122"/>
  <c r="T122"/>
  <c r="R122"/>
  <c r="P122"/>
  <c r="BK122"/>
  <c r="J122"/>
  <c r="BE122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5"/>
  <c r="F36"/>
  <c i="1" r="BD55"/>
  <c i="3" r="BH95"/>
  <c r="F35"/>
  <c i="1" r="BC55"/>
  <c i="3" r="BG95"/>
  <c r="F34"/>
  <c i="1" r="BB55"/>
  <c i="3" r="BF95"/>
  <c r="J33"/>
  <c i="1" r="AW55"/>
  <c i="3" r="F33"/>
  <c i="1" r="BA55"/>
  <c i="3" r="T95"/>
  <c r="T94"/>
  <c r="T93"/>
  <c r="T92"/>
  <c r="R95"/>
  <c r="R94"/>
  <c r="R93"/>
  <c r="R92"/>
  <c r="P95"/>
  <c r="P94"/>
  <c r="P93"/>
  <c r="P92"/>
  <c i="1" r="AU55"/>
  <c i="3" r="BK95"/>
  <c r="BK94"/>
  <c r="J94"/>
  <c r="BK93"/>
  <c r="J93"/>
  <c r="BK92"/>
  <c r="J92"/>
  <c r="J60"/>
  <c r="J29"/>
  <c i="1" r="AG55"/>
  <c i="3" r="J95"/>
  <c r="BE95"/>
  <c r="J32"/>
  <c i="1" r="AV55"/>
  <c i="3" r="F32"/>
  <c i="1" r="AZ55"/>
  <c i="3" r="J62"/>
  <c r="J61"/>
  <c r="J88"/>
  <c r="F88"/>
  <c r="F86"/>
  <c r="E84"/>
  <c r="J55"/>
  <c r="F55"/>
  <c r="F53"/>
  <c r="E51"/>
  <c r="J38"/>
  <c r="J20"/>
  <c r="E20"/>
  <c r="F89"/>
  <c r="F56"/>
  <c r="J19"/>
  <c r="J14"/>
  <c r="J86"/>
  <c r="J53"/>
  <c r="E7"/>
  <c r="E80"/>
  <c r="E47"/>
  <c i="1" r="AY53"/>
  <c r="AX53"/>
  <c i="2"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BD58"/>
  <c r="BC58"/>
  <c r="BB58"/>
  <c r="BA58"/>
  <c r="AZ58"/>
  <c r="AY58"/>
  <c r="AX58"/>
  <c r="AW58"/>
  <c r="AV58"/>
  <c r="AU58"/>
  <c r="AT58"/>
  <c r="AS58"/>
  <c r="AG58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N58"/>
  <c r="AT57"/>
  <c r="AN57"/>
  <c r="AT56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<sst xmlns="http://schemas.openxmlformats.org/spreadsheetml/2006/main">
  <si>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</si>
  <si>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</si>
  <si>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</si>
  <si>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</si>
  <si>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</si>
  <si>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</si>
  <si>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</si>
  <si>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{435c8c56-5a09-478d-ac92-f62b0d626712}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</si>
  <si>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</si>
  <si>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</si>
  <si>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</si>
  <si>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</si>
  <si>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</si>
  <si>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</si>
  <si>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</si>
  <si>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</si>
  <si>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</si>
  <si>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18-022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</si>
  <si>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</si>
  <si>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</si>
  <si>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Skladová hala doplňkového vybavení mobilní techniky v areálu KSÚSV v Pacově</t>
  </si>
  <si>
    <t>KSO:</t>
  </si>
  <si>
    <t>CC-CZ:</t>
  </si>
  <si>
    <t>Místo:</t>
  </si>
  <si>
    <t>Pacov, ul. Nádražní, areál KSÚS Vysočiny</t>
  </si>
  <si>
    <t>Datum:</t>
  </si>
  <si>
    <t>17. 8. 2018</t>
  </si>
  <si>
    <t>Zadavatel:</t>
  </si>
  <si>
    <t>IČ:</t>
  </si>
  <si>
    <t>00090450</t>
  </si>
  <si>
    <t>KSÚS Vysočiny</t>
  </si>
  <si>
    <t>DIČ: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</si>
  <si>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</si>
  <si>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</si>
  <si>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</si>
  <si>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</si>
  <si>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</si>
  <si>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</si>
  <si>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</si>
  <si>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</si>
  <si>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</si>
  <si>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</si>
  <si>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</si>
  <si>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</si>
  <si>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</si>
  <si>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</si>
  <si>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</si>
  <si>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</si>
  <si>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</si>
  <si>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</si>
  <si>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</si>
  <si>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</si>
  <si>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</si>
  <si>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</si>
  <si>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</si>
  <si>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</si>
  <si>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</si>
  <si>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</si>
  <si>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</si>
  <si>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</si>
  <si>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</si>
  <si>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</si>
  <si>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</si>
  <si>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</si>
  <si>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</si>
  <si>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</si>
  <si>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</si>
  <si>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</si>
  <si>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</si>
  <si>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</si>
  <si>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</si>
  <si>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</si>
  <si>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</si>
  <si>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</si>
  <si>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</si>
  <si>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</si>
  <si>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</si>
  <si>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</si>
  <si>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</si>
  <si>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VRN</t>
  </si>
  <si>
    <t>Vedlejší a ostatní náklady</t>
  </si>
  <si>
    <t>VON</t>
  </si>
  <si>
    <t>1</t>
  </si>
  <si>
    <t>{7c94ead0-c7bc-40bd-9fba-421ab1d607ae}</t>
  </si>
  <si>
    <t>2</t>
  </si>
  <si>
    <t>/</t>
  </si>
  <si>
    <t>Soupis</t>
  </si>
  <si>
    <t>{253b997f-15ea-41c9-a513-d2b9f7fdda49}</t>
  </si>
  <si>
    <t>01</t>
  </si>
  <si>
    <t>SO-01 Skladová hala</t>
  </si>
  <si>
    <t>STA</t>
  </si>
  <si>
    <t>{253b2781-bc5b-4e58-a09e-016f4b0ef2eb}</t>
  </si>
  <si>
    <t>Architektonicko-stavební řešení</t>
  </si>
  <si>
    <t>{c7494c66-bbbb-4e72-b340-b0b4fbffb7c0}</t>
  </si>
  <si>
    <t>8116971</t>
  </si>
  <si>
    <t>02</t>
  </si>
  <si>
    <t>Bleskosvod</t>
  </si>
  <si>
    <t>{7cbb6398-b717-4b86-8a0e-4fc083f95eb7}</t>
  </si>
  <si>
    <t>03</t>
  </si>
  <si>
    <t>Zařízení silnoproudé elektrotechniky</t>
  </si>
  <si>
    <t>{5df8eccf-9482-486e-91df-d6b81559179a}</t>
  </si>
  <si>
    <t>811 69 71</t>
  </si>
  <si>
    <t>IO-01</t>
  </si>
  <si>
    <t>Zpevněné plochy</t>
  </si>
  <si>
    <t>ING</t>
  </si>
  <si>
    <t>{12fa0bc9-6f89-47ab-a19f-9aaaf852d426}</t>
  </si>
  <si>
    <t>{fb8b5a74-aaa5-41fb-af99-c11c6d0c7b09}</t>
  </si>
  <si>
    <t>822 52 72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</si>
  <si>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</si>
  <si>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</si>
  <si>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</si>
  <si>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</si>
  <si>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</si>
  <si>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</si>
  <si>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</si>
  <si>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VRN - Vedlejší a ostatní náklady</t>
  </si>
  <si>
    <t>Soupis: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</si>
  <si>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 - Vzhledem k výše uvedenému nelze stanovit jednotné JKSO pro tento objekt, zakázka obsahuje tyto objekty dle JKSO : 811 6971, 822 5272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</si>
  <si>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</si>
  <si>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</si>
  <si>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</si>
  <si>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</si>
  <si>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</si>
  <si>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</si>
  <si>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O02 - Vedlejší a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</si>
  <si>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</si>
  <si>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</si>
  <si>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</si>
  <si>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</si>
  <si>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</si>
  <si>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</si>
  <si>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</si>
  <si>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</si>
  <si>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</si>
  <si>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</si>
  <si>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</si>
  <si>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</si>
  <si>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</si>
  <si>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</si>
  <si>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</si>
  <si>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</si>
  <si>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</si>
  <si>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</si>
  <si>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O02</t>
  </si>
  <si>
    <t>K</t>
  </si>
  <si>
    <t>001</t>
  </si>
  <si>
    <t>Zařízení staveniště, BOZP</t>
  </si>
  <si>
    <t>kpl</t>
  </si>
  <si>
    <t>1394522077</t>
  </si>
  <si>
    <t>PP</t>
  </si>
  <si>
    <t xml:space="preserve">Veškeré náklady a činnosti související s vybudováním, provozem a likvidací staveniště, včetně zajištění připojení na elektrickou energii, vodu a odvodnění staveniště, včetně provádění každodenního hrubého úklidu staveniště a včetně průběžné likvidace vznikajících odpadů oprávněnou osobou.
Standardní prvky BOZP (mobilní oplocení, výstražné značení, přechody výkopů vč. oplocení, zábradlí, atd - vč. jejich dodávky, montáže, údržby a demontáže, resp. likvidace) a povinosti vyplývající z plánu BOZP vč. připomínek příslušných úřadů. </t>
  </si>
  <si>
    <t>002</t>
  </si>
  <si>
    <t>Náklady vyplívající z požadavků DOSS a správců inženýrských sítí.</t>
  </si>
  <si>
    <t>-1334955976</t>
  </si>
  <si>
    <t xml:space="preserve">Veškeré náklady vyplívající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 </t>
  </si>
  <si>
    <t>3</t>
  </si>
  <si>
    <t>003</t>
  </si>
  <si>
    <t xml:space="preserve">Geodetické vytýčení  </t>
  </si>
  <si>
    <t>-1592326142</t>
  </si>
  <si>
    <t>Vytýčení nově budovaných inženýrských sítí a stavebních objetků, vytýčení hranice pozemku, vytýčení stávajících inženýrských sítí i jejich správci, kontrolní měření. Vytýčení bude provedeno vč. stabilizace vytyčonaných bodů v terénu, pro potřeby stavby.</t>
  </si>
  <si>
    <t>004</t>
  </si>
  <si>
    <t>Geodetické zaměření řešených stavebních objetků po dokončení díla</t>
  </si>
  <si>
    <t>-1533253880</t>
  </si>
  <si>
    <t xml:space="preserve">Geodetické zaměření řešených stavebních objetků (zpevněné plochy, parkoviště, chodníky, ...)  ve 3 tištěných vyhotoveních + 1x elektronicky CD)</t>
  </si>
  <si>
    <t>5</t>
  </si>
  <si>
    <t>005</t>
  </si>
  <si>
    <t>Geodetické zaměření inženýrských objektů po dokončení díla</t>
  </si>
  <si>
    <t>305024399</t>
  </si>
  <si>
    <t>Geodetické zaměření inženýrských objektů ve 3 tištěných vyhotoveních + 1x elektronicky CD)</t>
  </si>
  <si>
    <t>6</t>
  </si>
  <si>
    <t>006</t>
  </si>
  <si>
    <t>Geometrický plán</t>
  </si>
  <si>
    <t>-1224042796</t>
  </si>
  <si>
    <t xml:space="preserve">Geometrický plán objektů podléhajících vkladu do katastru nemovitostí (budovy, inženýrské sítě, věcná břemena k částem pozemků) v 6ti tištěných vyhotoveních + 1x elektronicky CD </t>
  </si>
  <si>
    <t>7</t>
  </si>
  <si>
    <t>007</t>
  </si>
  <si>
    <t>Projektová dokumentace skutečného provedení</t>
  </si>
  <si>
    <t>-1773495778</t>
  </si>
  <si>
    <t>Projektová dokumentace skutečného provedení 3x tištěně a 1x elektronicky na CD</t>
  </si>
  <si>
    <t>8</t>
  </si>
  <si>
    <t>008</t>
  </si>
  <si>
    <t>Kompletace dokladové části stavby k předání, převzetí a kolaudaci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</si>
  <si>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</si>
  <si>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</si>
  <si>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</si>
  <si>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009</t>
  </si>
  <si>
    <t>Náklady spojené s prováděním stavby v blízkosti stávajících objektů, technologie</t>
  </si>
  <si>
    <t>-426533918</t>
  </si>
  <si>
    <t xml:space="preserve">Náklady spojené s prováděním stavby v blízkosti stávajících objektů (provozů), technologií a zeleně. Omezení vlivu stavby na sousední objekty a stávající technologie - zakrytí konstrukcí a technologií (prach, hluk), zajištění přístupu do sousedních objektů, zajištění konstrukcí a technologií proti poškození.                                                                                                                                                      </t>
  </si>
  <si>
    <t>10</t>
  </si>
  <si>
    <t>010</t>
  </si>
  <si>
    <t>Zpracování a předložení harmonogramů po předání staveniště</t>
  </si>
  <si>
    <t>-111364358</t>
  </si>
  <si>
    <t>Náklady na vyhotovení a předložení finančního a časového harmonogramu prací a plnění do 10 dnů po předání staveniště.</t>
  </si>
  <si>
    <t>11</t>
  </si>
  <si>
    <t>011</t>
  </si>
  <si>
    <t>Dílenská dokumentace</t>
  </si>
  <si>
    <t>-2016177232</t>
  </si>
  <si>
    <t xml:space="preserve">Dílenská dokumentace - ocelové konstrukce </t>
  </si>
  <si>
    <t>12</t>
  </si>
  <si>
    <t>012</t>
  </si>
  <si>
    <t>Výkon autorského dozoru</t>
  </si>
  <si>
    <t>hod</t>
  </si>
  <si>
    <t>-258791782</t>
  </si>
  <si>
    <t>13</t>
  </si>
  <si>
    <t>0608</t>
  </si>
  <si>
    <t>Zkoušky toxicity jednotlivých druhů odpadů vzniklých na stavbě - výluhem</t>
  </si>
  <si>
    <t>soubor</t>
  </si>
  <si>
    <t>-658365692</t>
  </si>
  <si>
    <t>Zkoušky akutní toxicity s naředěním vodním výluhem odpadu dle přílohy č.10 vyhl. 294/2005 Sb. dle tabulky 10.1. a 10.2..</t>
  </si>
  <si>
    <t>01 - SO-01 Skladová hala</t>
  </si>
  <si>
    <t>01 - Architektonicko-stavební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</si>
  <si>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D.1.0 Technická zpráva (společná pro části D.1.1, D.1.2 a D.1.4) Přílohy: 	P1) Skladby konstrukcí 1.1.1 Půdorys 1.NP 1.1.2 Půdorys střechy 1.1.3 Řez A-A' 1.1.4 Pohledy  1.2.1 Výkres základů a kotvení ocelové konstrukce 1.2.2 Výkres ocelové konstrukce 1.2.3 Detaily styků ocelových prvků 1.2.4 Statický výpočet 1.3.0 PBŘ – Technická zpráva 1.3.1 Půdorys 1.NP - PBŘ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</si>
  <si>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</si>
  <si>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</si>
  <si>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</si>
  <si>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</si>
  <si>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</si>
  <si>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</si>
  <si>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</si>
  <si>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</si>
  <si>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</si>
  <si>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</si>
  <si>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</si>
  <si>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</si>
  <si>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</si>
  <si>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131301101</t>
  </si>
  <si>
    <t>Hloubení jam nezapažených v hornině tř. 4 objemu do 100 m3</t>
  </si>
  <si>
    <t>m3</t>
  </si>
  <si>
    <t>CS ÚRS 2018 02</t>
  </si>
  <si>
    <t>-1124794022</t>
  </si>
  <si>
    <t>Hloubení nezapažených jam a zářezů s urovnáním dna do předepsaného profilu a spádu v hornině tř. 4 do 100 m3</t>
  </si>
  <si>
    <t>VV</t>
  </si>
  <si>
    <t>(0,6+1,2+0,6)*(0,6+1,2+0,6)*1,1*6</t>
  </si>
  <si>
    <t>(0,6+1,5+0,6)*(0,6+1,5+0,6)*1,1*3</t>
  </si>
  <si>
    <t>(0,6+1,8+0,6)*(0,6+1,8+0,6)*1,1*4</t>
  </si>
  <si>
    <t>(0,6+1,8+0,6)*(0,6+2,4+0,6)*1,1*2</t>
  </si>
  <si>
    <t>Součet</t>
  </si>
  <si>
    <t>162601102</t>
  </si>
  <si>
    <t>Vodorovné přemístění do 5000 m výkopku/sypaniny z horniny tř. 1 až 4</t>
  </si>
  <si>
    <t>-1269474457</t>
  </si>
  <si>
    <t xml:space="preserve">Vodorovné přemístění výkopku nebo sypaniny po suchu  na obvyklém dopravním prostředku, bez naložení výkopku, avšak se složením bez rozhrnutí z horniny tř. 1 až 4 na vzdálenost přes 4 000 do 5 000 m</t>
  </si>
  <si>
    <t>125,433</t>
  </si>
  <si>
    <t>-82,368</t>
  </si>
  <si>
    <t>171201211</t>
  </si>
  <si>
    <t>Poplatek za uložení stavebního odpadu - zeminy a kameniva na skládce</t>
  </si>
  <si>
    <t>t</t>
  </si>
  <si>
    <t>-1486815594</t>
  </si>
  <si>
    <t xml:space="preserve">Poplatek za uložení stavebního odpadu na skládce (skládkovné) zeminy a kameniva </t>
  </si>
  <si>
    <t>43,065*2,1</t>
  </si>
  <si>
    <t>175101201</t>
  </si>
  <si>
    <t>Obsypání objektu původním terénem sypaninou bez prohození sítem, uloženou do 3 m</t>
  </si>
  <si>
    <t>-1862698606</t>
  </si>
  <si>
    <t>Obsypání objektů původním terénem sypaninou z vhodných hornin 1 až 4 nebo materiálem uloženým ve vzdálenosti do 3 m od vnějšího kraje objektu pro jakoukoliv míru zhutnění bez prohození sypaniny sítem</t>
  </si>
  <si>
    <t>-1,2*1,5*1,1*6</t>
  </si>
  <si>
    <t>-1,5*1,5*1,1*3</t>
  </si>
  <si>
    <t>-1,8*1,8*1,1*4</t>
  </si>
  <si>
    <t>-1,8*2,4*1,1*2</t>
  </si>
  <si>
    <t>181951102</t>
  </si>
  <si>
    <t>Úprava pláně v hornině tř. 1 až 4 se zhutněním</t>
  </si>
  <si>
    <t>m2</t>
  </si>
  <si>
    <t>439859294</t>
  </si>
  <si>
    <t xml:space="preserve">Úprava pláně vyrovnáním výškových rozdílů  v hornině tř. 1 až 4 se zhutněním</t>
  </si>
  <si>
    <t>28,42*8,3</t>
  </si>
  <si>
    <t>Zakládání</t>
  </si>
  <si>
    <t>273313511</t>
  </si>
  <si>
    <t>Základové desky z betonu tř. C 12/15</t>
  </si>
  <si>
    <t>1501910324</t>
  </si>
  <si>
    <t>Základy z betonu prostého desky z betonu kamenem neprokládaného tř. C 12/15</t>
  </si>
  <si>
    <t>1,5*1,5*0,1*6</t>
  </si>
  <si>
    <t>1,8*1,8*0,1*3</t>
  </si>
  <si>
    <t>2,1*2,1*0,1*4</t>
  </si>
  <si>
    <t>2,1*2,7*0,1*2</t>
  </si>
  <si>
    <t>273351121</t>
  </si>
  <si>
    <t>Zřízení bednění základových desek</t>
  </si>
  <si>
    <t>-1496101621</t>
  </si>
  <si>
    <t>Bednění základů desek zřízení</t>
  </si>
  <si>
    <t>(1,5+1,5)*2*0,1*6</t>
  </si>
  <si>
    <t>(1,8+1,8)*2*0,1*3</t>
  </si>
  <si>
    <t>(2,1+2,1)*2*0,1*4</t>
  </si>
  <si>
    <t>(2,1+2,7)*2*0,1*2</t>
  </si>
  <si>
    <t>273351122</t>
  </si>
  <si>
    <t>Odstranění bednění základových desek</t>
  </si>
  <si>
    <t>-651023550</t>
  </si>
  <si>
    <t>Bednění základů desek odstranění</t>
  </si>
  <si>
    <t>275321411</t>
  </si>
  <si>
    <t>Základové patky ze ŽB bez zvýšených nároků na prostředí tř. C 20/25</t>
  </si>
  <si>
    <t>1311151555</t>
  </si>
  <si>
    <t>Základy z betonu železového (bez výztuže) patky z betonu bez zvýšených nároků na prostředí tř. C 20/25</t>
  </si>
  <si>
    <t>1,2*1,2*1*6</t>
  </si>
  <si>
    <t>1,5*1,5*1*3</t>
  </si>
  <si>
    <t>1,8*1,8*1*4</t>
  </si>
  <si>
    <t>1,8*2,4*1*2</t>
  </si>
  <si>
    <t>275351121</t>
  </si>
  <si>
    <t>Zřízení bednění základových patek</t>
  </si>
  <si>
    <t>-1317354924</t>
  </si>
  <si>
    <t>Bednění základů patek zřízení</t>
  </si>
  <si>
    <t>(1,2+1,2)*2*1*6</t>
  </si>
  <si>
    <t>(1,5+1,5)*2*1*3</t>
  </si>
  <si>
    <t>(1,8+1,8)*2*1*4</t>
  </si>
  <si>
    <t>(1,8+2,4)*2*1*2</t>
  </si>
  <si>
    <t>275351122</t>
  </si>
  <si>
    <t>Odstranění bednění základových patek</t>
  </si>
  <si>
    <t>1812665248</t>
  </si>
  <si>
    <t>Bednění základů patek odstranění</t>
  </si>
  <si>
    <t>275361821</t>
  </si>
  <si>
    <t>Výztuž základových patek betonářskou ocelí 10 505 (R)</t>
  </si>
  <si>
    <t>-1133300757</t>
  </si>
  <si>
    <t>Výztuž základů patek z betonářské oceli 10 505 (R)</t>
  </si>
  <si>
    <t>patka 1,2x1,2m</t>
  </si>
  <si>
    <t>(0,3+1,15+1,3)*0,00123*(6+6)*6</t>
  </si>
  <si>
    <t>patka 1,5x1,5m</t>
  </si>
  <si>
    <t>(0,3+1,45+0,3)*0,0025*(8+8)*3</t>
  </si>
  <si>
    <t>patka 1,8x1,8m</t>
  </si>
  <si>
    <t>(0,3+1,75+0,3)*0,0025*(10+10)*4</t>
  </si>
  <si>
    <t>patka 1,8x2,4m</t>
  </si>
  <si>
    <t>(0,3+1,75+0,3)*0,0025*10*2</t>
  </si>
  <si>
    <t>(0,3+2,35+0,3)*0,0025*13*2</t>
  </si>
  <si>
    <t>Mezisoučet</t>
  </si>
  <si>
    <t>1,27*0,1</t>
  </si>
  <si>
    <t>275362021</t>
  </si>
  <si>
    <t>Výztuž základových patek svařovanými sítěmi Kari</t>
  </si>
  <si>
    <t>351852423</t>
  </si>
  <si>
    <t>Výztuž základů patek ze svařovaných sítí z drátů typu KARI</t>
  </si>
  <si>
    <t>1,2*1,2*0,0054*6</t>
  </si>
  <si>
    <t>1,5*1,5*0,0054*3</t>
  </si>
  <si>
    <t>1,8*1,8*0,0054*4</t>
  </si>
  <si>
    <t>1,8*2,4*0,0054*2</t>
  </si>
  <si>
    <t>0,2*0,20</t>
  </si>
  <si>
    <t>14</t>
  </si>
  <si>
    <t>2753620211</t>
  </si>
  <si>
    <t>M+D distanční podložky pro výztuž patek</t>
  </si>
  <si>
    <t>-1181829871</t>
  </si>
  <si>
    <t>Komunikace pozemní</t>
  </si>
  <si>
    <t>564851111</t>
  </si>
  <si>
    <t>Podklad ze štěrkodrtě ŠD tl 150 mm</t>
  </si>
  <si>
    <t>CS ÚRS 2018 01</t>
  </si>
  <si>
    <t>1662817320</t>
  </si>
  <si>
    <t xml:space="preserve">Podklad ze štěrkodrti ŠD  s rozprostřením a zhutněním, po zhutnění tl. 150 mm</t>
  </si>
  <si>
    <t>16</t>
  </si>
  <si>
    <t>564861111</t>
  </si>
  <si>
    <t>Podklad ze štěrkodrtě ŠD tl 200 mm</t>
  </si>
  <si>
    <t>-776454889</t>
  </si>
  <si>
    <t xml:space="preserve">Podklad ze štěrkodrti ŠD  s rozprostřením a zhutněním, po zhutnění tl. 200 mm</t>
  </si>
  <si>
    <t>17</t>
  </si>
  <si>
    <t>565145121</t>
  </si>
  <si>
    <t>Asfaltový beton vrstva podkladní ACP 16 (obalované kamenivo OKS) tl 60 mm š přes 3 m</t>
  </si>
  <si>
    <t>-1607203842</t>
  </si>
  <si>
    <t xml:space="preserve">Asfaltový beton vrstva podkladní ACP 16 (obalované kamenivo střednězrnné - OKS)  s rozprostřením a zhutněním v pruhu šířky přes 3 m, po zhutnění tl. 60 mm</t>
  </si>
  <si>
    <t>18</t>
  </si>
  <si>
    <t>573111112</t>
  </si>
  <si>
    <t>Postřik živičný infiltrační s posypem z asfaltu množství 1 kg/m2</t>
  </si>
  <si>
    <t>-225575854</t>
  </si>
  <si>
    <t>Postřik infiltrační PI z asfaltu silničního s posypem kamenivem, v množství 1,00 kg/m2</t>
  </si>
  <si>
    <t>19</t>
  </si>
  <si>
    <t>573211108</t>
  </si>
  <si>
    <t>Postřik živičný spojovací z asfaltu v množství 0,40 kg/m2</t>
  </si>
  <si>
    <t>-57112682</t>
  </si>
  <si>
    <t>Postřik spojovací PS bez posypu kamenivem z asfaltu silničního, v množství 0,40 kg/m2</t>
  </si>
  <si>
    <t>20</t>
  </si>
  <si>
    <t>577134121</t>
  </si>
  <si>
    <t>Asfaltový beton vrstva obrusná ACO 11 (ABS) tř. I tl 40 mm š přes 3 m z nemodifikovaného asfaltu</t>
  </si>
  <si>
    <t>1885623365</t>
  </si>
  <si>
    <t xml:space="preserve">Asfaltový beton vrstva obrusná ACO 11 (ABS)  s rozprostřením a se zhutněním z nemodifikovaného asfaltu v pruhu šířky přes 3 m tř. I, po zhutnění tl. 40 mm</t>
  </si>
  <si>
    <t>Ostatní konstrukce a práce, bourání</t>
  </si>
  <si>
    <t>941111131</t>
  </si>
  <si>
    <t>Montáž lešení řadového trubkového lehkého s podlahami zatížení do 200 kg/m2 š do 1,5 m v do 10 m</t>
  </si>
  <si>
    <t>-39105212</t>
  </si>
  <si>
    <t xml:space="preserve">Montáž lešení řadového trubkového lehkého pracovního s podlahami  s provozním zatížením tř. 3 do 200 kg/m2 šířky tř. W12 přes 1,2 do 1,5 m, výšky do 10 m</t>
  </si>
  <si>
    <t>(28,42+6,3+2*1,5)*2*5,5</t>
  </si>
  <si>
    <t>22</t>
  </si>
  <si>
    <t>941111231</t>
  </si>
  <si>
    <t>Příplatek k lešení řadovému trubkovému lehkému s podlahami š 1,5 m v 10 m za první a ZKD den použití</t>
  </si>
  <si>
    <t>1361043496</t>
  </si>
  <si>
    <t xml:space="preserve">Montáž lešení řadového trubkového lehkého pracovního s podlahami  s provozním zatížením tř. 3 do 200 kg/m2 Příplatek za první a každý další den použití lešení k ceně -1131</t>
  </si>
  <si>
    <t>414,94*30</t>
  </si>
  <si>
    <t>23</t>
  </si>
  <si>
    <t>941111831</t>
  </si>
  <si>
    <t>Demontáž lešení řadového trubkového lehkého s podlahami zatížení do 200 kg/m2 š do 1,5 m v do 10 m</t>
  </si>
  <si>
    <t>131827656</t>
  </si>
  <si>
    <t xml:space="preserve">Demontáž lešení řadového trubkového lehkého pracovního s podlahami  s provozním zatížením tř. 3 do 200 kg/m2 šířky tř. W12 přes 1,2 do 1,5 m, výšky do 10 m</t>
  </si>
  <si>
    <t>24</t>
  </si>
  <si>
    <t>949101112</t>
  </si>
  <si>
    <t>Lešení pomocné pro objekty pozemních staveb s lešeňovou podlahou v do 3,5 m zatížení do 150 kg/m2</t>
  </si>
  <si>
    <t>-2101113310</t>
  </si>
  <si>
    <t xml:space="preserve">Lešení pomocné pracovní pro objekty pozemních staveb  pro zatížení do 150 kg/m2, o výšce lešeňové podlahy přes 1,9 do 3,5 m</t>
  </si>
  <si>
    <t>25</t>
  </si>
  <si>
    <t>952901221</t>
  </si>
  <si>
    <t>Vyčištění budov průmyslových objektů při jakékoliv výšce podlaží</t>
  </si>
  <si>
    <t>-886507138</t>
  </si>
  <si>
    <t xml:space="preserve">Vyčištění budov nebo objektů před předáním do užívání  průmyslových budov a objektů výrobních, skladovacích, garáží, dílen nebo hal apod. s nespalnou podlahou jakékoliv výšky podlaží</t>
  </si>
  <si>
    <t>28,42*6,3</t>
  </si>
  <si>
    <t>26</t>
  </si>
  <si>
    <t>953943124</t>
  </si>
  <si>
    <t>Osazování výrobků do 30 kg/kus do betonu bez jejich dodání (kotevní plechy pro sloupy = dodávka je součástí OK)</t>
  </si>
  <si>
    <t>kus</t>
  </si>
  <si>
    <t>1852183220</t>
  </si>
  <si>
    <t xml:space="preserve">Osazování drobných kovových předmětů  výrobků ostatních jinde neuvedených do betonu se zajištěním polohy k bednění či k výztuži před zabetonováním hmotnosti přes 15 do 30 kg/kus</t>
  </si>
  <si>
    <t>27</t>
  </si>
  <si>
    <t>985121101</t>
  </si>
  <si>
    <t>Tryskání ocelové konstrukce</t>
  </si>
  <si>
    <t>-718291673</t>
  </si>
  <si>
    <t>půdorys pozn.7 - sloup HEA 200</t>
  </si>
  <si>
    <t>(0,2*2+0,2*4)*0,9*(5+2+8)</t>
  </si>
  <si>
    <t>998</t>
  </si>
  <si>
    <t>Přesun hmot</t>
  </si>
  <si>
    <t>28</t>
  </si>
  <si>
    <t>998011001</t>
  </si>
  <si>
    <t>Přesun hmot pro budovy zděné v do 6 m</t>
  </si>
  <si>
    <t>199643179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</si>
  <si>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</si>
  <si>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PSV</t>
  </si>
  <si>
    <t>Práce a dodávky PSV</t>
  </si>
  <si>
    <t>764</t>
  </si>
  <si>
    <t>Konstrukce klempířské</t>
  </si>
  <si>
    <t>29</t>
  </si>
  <si>
    <t>764218604</t>
  </si>
  <si>
    <t xml:space="preserve">Oplechování rovné římsy a ozdobných prvků  mechanicky kotvené z Pz s upraveným povrchem do rš 330 mm</t>
  </si>
  <si>
    <t>m</t>
  </si>
  <si>
    <t>-1959099438</t>
  </si>
  <si>
    <t>Oplechování říms a ozdobných prvků z pozinkovaného plechu s povrchovou úpravou rovných, bez rohů mechanicky kotvené do rš 330 mm</t>
  </si>
  <si>
    <t>půdorys 1np pozn.6</t>
  </si>
  <si>
    <t>28,5+6,5*2</t>
  </si>
  <si>
    <t>30</t>
  </si>
  <si>
    <t>764511602</t>
  </si>
  <si>
    <t>Žlab podokapní půlkruhový z Pz s povrchovou úpravou rš 330 mm</t>
  </si>
  <si>
    <t>908387986</t>
  </si>
  <si>
    <t>Žlab podokapní z pozinkovaného plechu s povrchovou úpravou včetně háků a čel půlkruhový rš 330 mm</t>
  </si>
  <si>
    <t>31</t>
  </si>
  <si>
    <t>764511642</t>
  </si>
  <si>
    <t>Kotlík oválný (trychtýřový) pro podokapní žlaby z Pz s povrchovou úpravou 330/100 mm</t>
  </si>
  <si>
    <t>-798804298</t>
  </si>
  <si>
    <t>Žlab podokapní z pozinkovaného plechu s povrchovou úpravou včetně háků a čel kotlík oválný (trychtýřový), rš žlabu/průměr svodu 330/100 mm</t>
  </si>
  <si>
    <t>32</t>
  </si>
  <si>
    <t>764518622</t>
  </si>
  <si>
    <t>Svody kruhové včetně objímek, kolen, odskoků z Pz s povrchovou úpravou průměru 100 mm</t>
  </si>
  <si>
    <t>-356253746</t>
  </si>
  <si>
    <t>Svod z pozinkovaného plechu s upraveným povrchem včetně objímek, kolen a odskoků kruhový, průměru 100 mm</t>
  </si>
  <si>
    <t>5*3</t>
  </si>
  <si>
    <t>33</t>
  </si>
  <si>
    <t>998764101</t>
  </si>
  <si>
    <t>Přesun hmot tonážní pro konstrukce klempířské v objektech v do 6 m</t>
  </si>
  <si>
    <t>-733160398</t>
  </si>
  <si>
    <t>Přesun hmot pro konstrukce klempířské stanovený z hmotnosti přesunovaného materiálu vodorovná dopravní vzdálenost do 50 m v objektech výšky do 6 m</t>
  </si>
  <si>
    <t>767</t>
  </si>
  <si>
    <t>Konstrukce zámečnické</t>
  </si>
  <si>
    <t>34</t>
  </si>
  <si>
    <t>767001</t>
  </si>
  <si>
    <t>M+D ocelové konstrukce haly vč.povrchové úpravy žárový Pz</t>
  </si>
  <si>
    <t>kg</t>
  </si>
  <si>
    <t>754105290</t>
  </si>
  <si>
    <t>35</t>
  </si>
  <si>
    <t>767137502</t>
  </si>
  <si>
    <t>Montáž obložení stěn plechem tvarovaným šroubováním vč.spojovacího materiálu</t>
  </si>
  <si>
    <t>-1686430940</t>
  </si>
  <si>
    <t xml:space="preserve">Montáž stěn a příček z plechu  příček doplňujících částí obložení detailů plechem tvarovaným šroubováním</t>
  </si>
  <si>
    <t>6*5,4*2</t>
  </si>
  <si>
    <t>28*4,8</t>
  </si>
  <si>
    <t>36</t>
  </si>
  <si>
    <t>M</t>
  </si>
  <si>
    <t>15483510</t>
  </si>
  <si>
    <t>profil trapézový polyester 35/207 tl 0,60 mm</t>
  </si>
  <si>
    <t>1131822805</t>
  </si>
  <si>
    <t>199,2*1,1</t>
  </si>
  <si>
    <t>37</t>
  </si>
  <si>
    <t>767391112</t>
  </si>
  <si>
    <t>Montáž krytiny z tvarovaných plechů šroubováním vč.spojovacího materiálu</t>
  </si>
  <si>
    <t>-819732167</t>
  </si>
  <si>
    <t>Montáž krytiny z tvarovaných plechů trapézových nebo vlnitých, uchyceným šroubováním</t>
  </si>
  <si>
    <t>29,18*8,4</t>
  </si>
  <si>
    <t>38</t>
  </si>
  <si>
    <t>154843401</t>
  </si>
  <si>
    <t>plech trapézový povrchová úprava PES 50/260 tl 0,75mm</t>
  </si>
  <si>
    <t>2018628665</t>
  </si>
  <si>
    <t>245,112*1,1</t>
  </si>
  <si>
    <t>39</t>
  </si>
  <si>
    <t>767414290</t>
  </si>
  <si>
    <t>Monntáž C-kazet - pomocné konstrukce z tenkostěnných profilů svařováním</t>
  </si>
  <si>
    <t>-51588001</t>
  </si>
  <si>
    <t>Montáž C-kazet pro skládané pláště pomocných konstrukcí z tenkostěnných profilů připevněných svařováním</t>
  </si>
  <si>
    <t>175,2*5</t>
  </si>
  <si>
    <t>0,714*24</t>
  </si>
  <si>
    <t>40</t>
  </si>
  <si>
    <t>553001</t>
  </si>
  <si>
    <t>profil Z18 úprava žárový Pz</t>
  </si>
  <si>
    <t>-1533543365</t>
  </si>
  <si>
    <t>41</t>
  </si>
  <si>
    <t>553002</t>
  </si>
  <si>
    <t>profil ZHS18 úprava žárový Pz</t>
  </si>
  <si>
    <t>-1814105577</t>
  </si>
  <si>
    <t>42</t>
  </si>
  <si>
    <t>998767101</t>
  </si>
  <si>
    <t>Přesun hmot tonážní pro zámečnické konstrukce v objektech v do 6 m</t>
  </si>
  <si>
    <t>513006317</t>
  </si>
  <si>
    <t xml:space="preserve">Přesun hmot pro zámečnické konstrukce  stanovený z hmotnosti přesunovaného materiálu vodorovná dopravní vzdálenost do 50 m v objektech výšky do 6 m</t>
  </si>
  <si>
    <t>783</t>
  </si>
  <si>
    <t>Dokončovací práce - nátěry</t>
  </si>
  <si>
    <t>43</t>
  </si>
  <si>
    <t>783009421</t>
  </si>
  <si>
    <t>Bezpečnostní šrafování stěnových nebo podlahových hran</t>
  </si>
  <si>
    <t>369022239</t>
  </si>
  <si>
    <t>Bezpečnostní šrafování rohových hran stěnových nebo podlahových</t>
  </si>
  <si>
    <t>půdorys pozn.1</t>
  </si>
  <si>
    <t>(4,85*2+4)*7</t>
  </si>
  <si>
    <t>44</t>
  </si>
  <si>
    <t>783337101</t>
  </si>
  <si>
    <t>Krycí jednonásobný epoxidový nátěr zámečnických konstrukcí (ref. SIKA EPITER TF 130)</t>
  </si>
  <si>
    <t>-1376086475</t>
  </si>
  <si>
    <t>Krycí nátěr (email) zámečnických konstrukcí jednonásobný epoxidový</t>
  </si>
  <si>
    <t>viz tryskání</t>
  </si>
  <si>
    <t>16,2</t>
  </si>
  <si>
    <t>02 - Bleskosvod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</si>
  <si>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D.1.0 Technická zpráva (společná pro části D.1.1, D.1.2 a D.1.4) 1.4.4.1 Půdorys 1.NP, bleskosvod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</si>
  <si>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</si>
  <si>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</si>
  <si>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</si>
  <si>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</si>
  <si>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741</t>
  </si>
  <si>
    <t>Elektroinstalace - silnoproud</t>
  </si>
  <si>
    <t>741410021</t>
  </si>
  <si>
    <t>Montáž vodič uzemňovací pásek průřezu do 120 mm2 v městské zástavbě v zemi</t>
  </si>
  <si>
    <t>1511820677</t>
  </si>
  <si>
    <t>35442062</t>
  </si>
  <si>
    <t>pás zemnící 30x4mm FeZn</t>
  </si>
  <si>
    <t>-113691323</t>
  </si>
  <si>
    <t>viz. tech. list č.8</t>
  </si>
  <si>
    <t>135*1,05</t>
  </si>
  <si>
    <t>741410041</t>
  </si>
  <si>
    <t>Montáž vodič uzemňovací drát nebo lano D do 10 mm v městské zástavbě</t>
  </si>
  <si>
    <t>-1947553819</t>
  </si>
  <si>
    <t>35441073</t>
  </si>
  <si>
    <t>drát D 10mm FeZn</t>
  </si>
  <si>
    <t>-129174269</t>
  </si>
  <si>
    <t>12*0,62</t>
  </si>
  <si>
    <t>741420001</t>
  </si>
  <si>
    <t>Montáž drát nebo lano hromosvodné svodové D do 10 mm s podpěrou</t>
  </si>
  <si>
    <t>-1449412246</t>
  </si>
  <si>
    <t>35441077</t>
  </si>
  <si>
    <t>drát D 8mm AlMgSi</t>
  </si>
  <si>
    <t>-32234464</t>
  </si>
  <si>
    <t>10*0,135</t>
  </si>
  <si>
    <t>741420051</t>
  </si>
  <si>
    <t>Montáž vedení hromosvodné-úhelník nebo trubka s držáky do zdiva</t>
  </si>
  <si>
    <t>869504654</t>
  </si>
  <si>
    <t>35441831</t>
  </si>
  <si>
    <t>úhelník ochranný na ochranu svodu - 2000 mm, FeZn</t>
  </si>
  <si>
    <t>541609491</t>
  </si>
  <si>
    <t>35441836</t>
  </si>
  <si>
    <t>držák ochranného úhelníku do zdiva, FeZn</t>
  </si>
  <si>
    <t>-168897945</t>
  </si>
  <si>
    <t>741420083</t>
  </si>
  <si>
    <t>Montáž vedení hromosvodné-štítek k označení svodu</t>
  </si>
  <si>
    <t>1357742734</t>
  </si>
  <si>
    <t>354421100</t>
  </si>
  <si>
    <t xml:space="preserve">štítek plastový č. 31 -  čísla svodů</t>
  </si>
  <si>
    <t>286487002</t>
  </si>
  <si>
    <t>741810001</t>
  </si>
  <si>
    <t>Celková prohlídka elektrického rozvodu a zařízení do 100 000,- Kč</t>
  </si>
  <si>
    <t>976885488</t>
  </si>
  <si>
    <t>Práce a dodávky M</t>
  </si>
  <si>
    <t>21-M</t>
  </si>
  <si>
    <t>Elektromontáže</t>
  </si>
  <si>
    <t>210220301</t>
  </si>
  <si>
    <t>Montáž svorek hromosvodných typu SS, SR 03 se 2 šrouby</t>
  </si>
  <si>
    <t>64</t>
  </si>
  <si>
    <t>-460135673</t>
  </si>
  <si>
    <t>35441895</t>
  </si>
  <si>
    <t>svorka připojovací k připojení kovových částí</t>
  </si>
  <si>
    <t>128</t>
  </si>
  <si>
    <t>1029364841</t>
  </si>
  <si>
    <t>354418850</t>
  </si>
  <si>
    <t>svorka spojovací SS pro lano D8-10 mm</t>
  </si>
  <si>
    <t>1811700502</t>
  </si>
  <si>
    <t>35441996</t>
  </si>
  <si>
    <t>svorka odbočovací a spojovací pro spojování kruhových a páskových vodičů, FeZn</t>
  </si>
  <si>
    <t>379438571</t>
  </si>
  <si>
    <t>210220302</t>
  </si>
  <si>
    <t>Montáž svorek hromosvodných typu ST, SJ, SK, SZ, SR 01, 02 se 3 a více šrouby</t>
  </si>
  <si>
    <t>649885017</t>
  </si>
  <si>
    <t>35442034</t>
  </si>
  <si>
    <t>svorka uzemnění nerez zkušební, 81 mm</t>
  </si>
  <si>
    <t>-10188359</t>
  </si>
  <si>
    <t>35441986</t>
  </si>
  <si>
    <t>svorka odbočovací a spojovací pro pásek 30x4 mm, FeZn</t>
  </si>
  <si>
    <t>1071821257</t>
  </si>
  <si>
    <t>74362920R5</t>
  </si>
  <si>
    <t>Svařování spojů</t>
  </si>
  <si>
    <t>744116369</t>
  </si>
  <si>
    <t>74362930R2</t>
  </si>
  <si>
    <t>Ochranný nátěr spojů</t>
  </si>
  <si>
    <t>1079671418</t>
  </si>
  <si>
    <t>46-M</t>
  </si>
  <si>
    <t>Zemní práce při extr.mont.pracích</t>
  </si>
  <si>
    <t>460202064</t>
  </si>
  <si>
    <t>Hloubení kabelových nezapažených rýh strojně š 40 cm, hl 80 cm, v hornině tř 4</t>
  </si>
  <si>
    <t>1059100627</t>
  </si>
  <si>
    <t xml:space="preserve">Hloubení nezapažených kabelových rýh strojně  zarovnání kabelových rýh po výkopu strojně, šířka rýhy bez zarovnání rýh šířky 40 cm, hloubky 80 cm, v hornině třídy 4</t>
  </si>
  <si>
    <t>75</t>
  </si>
  <si>
    <t>460561821</t>
  </si>
  <si>
    <t>Zásyp rýh strojně včetně zhutnění a urovnání povrchu - v zástavbě</t>
  </si>
  <si>
    <t>-1592869349</t>
  </si>
  <si>
    <t xml:space="preserve">Zásyp kabelových rýh strojně  s uložením výkopku ve vrstvách včetně zhutnění a urovnání povrchu v zástavbě</t>
  </si>
  <si>
    <t>75*0,8*0,4</t>
  </si>
  <si>
    <t>03 - Zařízení silnoproudé elektrotechniky</t>
  </si>
  <si>
    <t xml:space="preserve">    747 - Elektromontáže - kompletace rozvodů</t>
  </si>
  <si>
    <t>-2625080</t>
  </si>
  <si>
    <t>Zkoušky a prohlídky elektrických rozvodů a zařízení celková prohlídka a vyhotovení revizní zprávy pro objem montážních prací do 100 tis. Kč</t>
  </si>
  <si>
    <t>741110001</t>
  </si>
  <si>
    <t>Montáž trubka plastová tuhá D přes 16 do 23 mm uložená pevně</t>
  </si>
  <si>
    <t>-1952758942</t>
  </si>
  <si>
    <t>Montáž trubek elektroinstalačních s nasunutím nebo našroubováním do krabic plastových tuhých, uložených pevně, vnější Ø přes 16 do 23 mm</t>
  </si>
  <si>
    <t>34571093</t>
  </si>
  <si>
    <t>trubka elektroinstalační tuhá z PVC D 22,1/25 mm, délka 3 m</t>
  </si>
  <si>
    <t>196810223</t>
  </si>
  <si>
    <t>741110043</t>
  </si>
  <si>
    <t>Montáž trubka plastová ohebná D přes 35 mm uložená pevně</t>
  </si>
  <si>
    <t>-1474245101</t>
  </si>
  <si>
    <t>Montáž trubek elektroinstalačních s nasunutím nebo našroubováním do krabic plastových ohebných, uložených pevně, vnější Ø přes 35 mm</t>
  </si>
  <si>
    <t>34571361</t>
  </si>
  <si>
    <t>trubka elektroinstalační HDPE tuhá dvouplášťová korugovaná D 41/50mm</t>
  </si>
  <si>
    <t>-1105272656</t>
  </si>
  <si>
    <t>741112061</t>
  </si>
  <si>
    <t>Montáž krabice přístrojová zapuštěná plastová kruhová</t>
  </si>
  <si>
    <t>2120219340</t>
  </si>
  <si>
    <t>34571519</t>
  </si>
  <si>
    <t>krabice univerzální odbočná z PH s víčkem IP 65, D 73,5 mm x 43 mm</t>
  </si>
  <si>
    <t>-1923551755</t>
  </si>
  <si>
    <t xml:space="preserve">viz. tech. list č.1
</t>
  </si>
  <si>
    <t>741122015</t>
  </si>
  <si>
    <t>Montáž kabel Cu bez ukončení uložený pod omítku plný kulatý 3x1,5 mm2 (CYKY)</t>
  </si>
  <si>
    <t>1323434315</t>
  </si>
  <si>
    <t>Montáž kabelů měděných bez ukončení uložených pod omítku plných kulatých (CYKY), počtu a průřezu žil 3x1,5 mm2</t>
  </si>
  <si>
    <t>34111030</t>
  </si>
  <si>
    <t>kabel silový s Cu jádrem 1 kV 3x1,5mm2</t>
  </si>
  <si>
    <t>1179152676</t>
  </si>
  <si>
    <t>741122032</t>
  </si>
  <si>
    <t>Montáž kabel Cu bez ukončení uložený pod omítku plný kulatý 5x4 až 6 mm2 (CYKY)</t>
  </si>
  <si>
    <t>639932929</t>
  </si>
  <si>
    <t>Montáž kabelů měděných bez ukončení uložených pod omítku plných kulatých (CYKY), počtu a průřezu žil 5x4 až 6 mm2</t>
  </si>
  <si>
    <t>34111100</t>
  </si>
  <si>
    <t>kabel silový s Cu jádrem 1 kV 5x6mm2</t>
  </si>
  <si>
    <t>32661708</t>
  </si>
  <si>
    <t>741310031</t>
  </si>
  <si>
    <t>Montáž vypínač nástěnný 1-jednopólový prostředí venkovní/mokré</t>
  </si>
  <si>
    <t>-583135873</t>
  </si>
  <si>
    <t>Montáž spínačů jedno nebo dvoupólových nástěnných se zapojením vodičů, pro prostředí venkovní nebo mokré vypínačů, řazení 1-jednopólových</t>
  </si>
  <si>
    <t>34535400</t>
  </si>
  <si>
    <t>přístroj spínače jednopólového 10A IP 54</t>
  </si>
  <si>
    <t>-786277198</t>
  </si>
  <si>
    <t>přístroj spínače jednopólového 10A 3558-A01340</t>
  </si>
  <si>
    <t>7413100V1</t>
  </si>
  <si>
    <t>Montáž piliře pro zásuvkové rozvodnice</t>
  </si>
  <si>
    <t>-1463259598</t>
  </si>
  <si>
    <t>345354V1</t>
  </si>
  <si>
    <t>Piliř pro zásuvkové rozvodnice 1250x300x220</t>
  </si>
  <si>
    <t>-545775430</t>
  </si>
  <si>
    <t>7413100V2</t>
  </si>
  <si>
    <t>Montáž zásuvkové rozvodnice</t>
  </si>
  <si>
    <t>-630853900</t>
  </si>
  <si>
    <t>345354V3</t>
  </si>
  <si>
    <t>Zásuvková rozvodnice 2x230V, 1x400V/16A, 1x400V/32A bez vystrojení</t>
  </si>
  <si>
    <t>1020812511</t>
  </si>
  <si>
    <t>741371004</t>
  </si>
  <si>
    <t>Montáž svítidlo zářivkové bytové stropní přisazené 2 zdroje s krytem</t>
  </si>
  <si>
    <t>1255437500</t>
  </si>
  <si>
    <t>Montáž svítidel zářivkových se zapojením vodičů bytových nebo společenských místností stropních přisazených 2 zdroje s krytem</t>
  </si>
  <si>
    <t>34833206</t>
  </si>
  <si>
    <t>svítidlo zářivkové průmyslové prachotěsné IP54, 2x58W, délka 1575 mm</t>
  </si>
  <si>
    <t>-2029270882</t>
  </si>
  <si>
    <t>svítidlo zářivkové průmyslové prachotěsné IP54, 2x36W, délka 1280 mm</t>
  </si>
  <si>
    <t>348332V1</t>
  </si>
  <si>
    <t>závěstná sada pro zavěšení osvětlení</t>
  </si>
  <si>
    <t>1831031428</t>
  </si>
  <si>
    <t>PKR5</t>
  </si>
  <si>
    <t>Kabelové průchodky</t>
  </si>
  <si>
    <t>-1966300280</t>
  </si>
  <si>
    <t>7413100V5</t>
  </si>
  <si>
    <t>Montáž kabelové spojky</t>
  </si>
  <si>
    <t>1904665184</t>
  </si>
  <si>
    <t>35436027</t>
  </si>
  <si>
    <t xml:space="preserve">spojka kabelová smršťovaná přímé do 1kV 91ahsc-6  5ž.x1-6mm</t>
  </si>
  <si>
    <t>-288208459</t>
  </si>
  <si>
    <t xml:space="preserve">spojka kabelová smršťovaná přímé do 1kV 91ahsc-6  3-4ž.x1-6mm</t>
  </si>
  <si>
    <t>PKR6</t>
  </si>
  <si>
    <t>Instlační materiál pro zásuvkové rozvodnice</t>
  </si>
  <si>
    <t>-1573006159</t>
  </si>
  <si>
    <t>PKR7</t>
  </si>
  <si>
    <t>Demontáž piliře se zásuvkouvou rozvodnici</t>
  </si>
  <si>
    <t>ks</t>
  </si>
  <si>
    <t>374325079</t>
  </si>
  <si>
    <t>PKR8</t>
  </si>
  <si>
    <t>Demontáž stávající lampy venkovního osvětlení včetě odpojení do inženýrských sítí</t>
  </si>
  <si>
    <t>-1354772022</t>
  </si>
  <si>
    <t>747</t>
  </si>
  <si>
    <t>Elektromontáže - kompletace rozvodů</t>
  </si>
  <si>
    <t>741320105</t>
  </si>
  <si>
    <t>Montáž jistič jednopólový nn do 25 A ve skříni</t>
  </si>
  <si>
    <t>522563635</t>
  </si>
  <si>
    <t>35822111</t>
  </si>
  <si>
    <t>jistič 1pólový-charakteristika B 16A</t>
  </si>
  <si>
    <t>1273881916</t>
  </si>
  <si>
    <t>741320165</t>
  </si>
  <si>
    <t>Montáž jistič třípólový nn do 25 A ve skříni</t>
  </si>
  <si>
    <t>268156752</t>
  </si>
  <si>
    <t>35822403</t>
  </si>
  <si>
    <t>jistič 3pólový-charakteristika B 25A</t>
  </si>
  <si>
    <t>-429025901</t>
  </si>
  <si>
    <t>35822402</t>
  </si>
  <si>
    <t>jistič 3pólový-charakteristika B 20A</t>
  </si>
  <si>
    <t>1118987595</t>
  </si>
  <si>
    <t>741321033</t>
  </si>
  <si>
    <t>Montáž proudových chráničů čtyřpólových nn do 25 A ve skříni</t>
  </si>
  <si>
    <t>-814436628</t>
  </si>
  <si>
    <t>3588920VV</t>
  </si>
  <si>
    <t>Proudový chránič s jističem 10/1NB/0,03</t>
  </si>
  <si>
    <t>-1454468679</t>
  </si>
  <si>
    <t>3588921VV</t>
  </si>
  <si>
    <t>chránič proudový 4pólový OFI 40/4/030 typ AC</t>
  </si>
  <si>
    <t>1285507361</t>
  </si>
  <si>
    <t>Poplatek za uložení odpadu ze sypaniny na skládce (skládkovné)</t>
  </si>
  <si>
    <t>CS ÚRS 2014 01</t>
  </si>
  <si>
    <t>-1196565920</t>
  </si>
  <si>
    <t>2,4*2,1</t>
  </si>
  <si>
    <t>5,04*2,1 'Přepočtené koeficientem množství</t>
  </si>
  <si>
    <t>460421001</t>
  </si>
  <si>
    <t>Lože kabelů z písku nebo štěrkopísku tl 10 cm nad kabel, bez zakrytí, šířky lože do 65 cm</t>
  </si>
  <si>
    <t>1086739237</t>
  </si>
  <si>
    <t>30*2</t>
  </si>
  <si>
    <t>460490014</t>
  </si>
  <si>
    <t>Krytí kabelů výstražnou fólií šířky 40 cm</t>
  </si>
  <si>
    <t>-1584722558</t>
  </si>
  <si>
    <t>283234210</t>
  </si>
  <si>
    <t>fólie varovná PE POLYNET šíře 33 cm s potiskem</t>
  </si>
  <si>
    <t>-1059774260</t>
  </si>
  <si>
    <t>-1771313787</t>
  </si>
  <si>
    <t>30*0,6*0,4</t>
  </si>
  <si>
    <t>460600023</t>
  </si>
  <si>
    <t>Vodorovné přemístění horniny jakékoliv třídy do 1000 m</t>
  </si>
  <si>
    <t>326718479</t>
  </si>
  <si>
    <t>Přemístění (odvoz) horniny, suti a vybouraných hmot vodorovné přemístění horniny včetně složení, bez naložení a rozprostření jakékoliv třídy, na vzdálenost přes 500 do 1000 m</t>
  </si>
  <si>
    <t>30*0,4*0,2</t>
  </si>
  <si>
    <t>460600031</t>
  </si>
  <si>
    <t>Příplatek k vodorovnému přemístění horniny za každých dalších 1000 m</t>
  </si>
  <si>
    <t>-1715267694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</si>
  <si>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</si>
  <si>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2,4*5 'Přepočtené koeficientem množství</t>
  </si>
  <si>
    <t>716220458</t>
  </si>
  <si>
    <t>IO-01 - Zpevněné plochy</t>
  </si>
  <si>
    <t>IO-01 - Architektonicko-stavební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</si>
  <si>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B. Souhrnná technická zpráva C1. Situační výkres širších vztahů C2. Koordinační situační výkres</t>
  </si>
  <si>
    <t xml:space="preserve">    6 - Úpravy povrchů, podlahy a osazování výplní</t>
  </si>
  <si>
    <t xml:space="preserve">    997 - Přesun sutě</t>
  </si>
  <si>
    <t>113107223</t>
  </si>
  <si>
    <t>Odstranění podkladu z kameniva drceného tl 300 mm strojně pl přes 200 m2</t>
  </si>
  <si>
    <t>1925402152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</si>
  <si>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</si>
  <si>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113107243</t>
  </si>
  <si>
    <t>Odstranění podkladu živičného tl 150 mm strojně pl přes 200 m2</t>
  </si>
  <si>
    <t>-511773479</t>
  </si>
  <si>
    <t>Odstranění podkladů nebo krytů strojně plochy jednotlivě přes 200 m2 s přemístěním hmot na skládku na vzdálenost do 20 m nebo s naložením na dopravní prostředek živičných, o tl. vrstvy přes 100 do 150 mm</t>
  </si>
  <si>
    <t>131201101</t>
  </si>
  <si>
    <t>Hloubení jam nezapažených v hornině tř. 3 objemu do 100 m3</t>
  </si>
  <si>
    <t>658157807</t>
  </si>
  <si>
    <t>Hloubení nezapažených jam a zářezů s urovnáním dna do předepsaného profilu a spádu v hornině tř. 3 do 100 m3</t>
  </si>
  <si>
    <t>S1</t>
  </si>
  <si>
    <t>15*0,2</t>
  </si>
  <si>
    <t>S3</t>
  </si>
  <si>
    <t>18*0,18</t>
  </si>
  <si>
    <t>S4</t>
  </si>
  <si>
    <t>35*0,2</t>
  </si>
  <si>
    <t>58760612</t>
  </si>
  <si>
    <t>13,24*2,1</t>
  </si>
  <si>
    <t>1670286409</t>
  </si>
  <si>
    <t>S2</t>
  </si>
  <si>
    <t>230</t>
  </si>
  <si>
    <t>-2051208105</t>
  </si>
  <si>
    <t>-490664979</t>
  </si>
  <si>
    <t>564931412</t>
  </si>
  <si>
    <t>Podklad z asfaltového recyklátu tl 100 mm</t>
  </si>
  <si>
    <t>1420443138</t>
  </si>
  <si>
    <t xml:space="preserve">Podklad nebo podsyp z asfaltového recyklátu  s rozprostřením a zhutněním, po zhutnění tl. 100 mm</t>
  </si>
  <si>
    <t>35*2</t>
  </si>
  <si>
    <t>1992968370</t>
  </si>
  <si>
    <t>573191111</t>
  </si>
  <si>
    <t>Postřik infiltrační kationaktivní emulzí v množství 1 kg/m2</t>
  </si>
  <si>
    <t>1715980702</t>
  </si>
  <si>
    <t>Postřik infiltrační kationaktivní emulzí v množství 1,00 kg/m2</t>
  </si>
  <si>
    <t>1986921056</t>
  </si>
  <si>
    <t>576136321</t>
  </si>
  <si>
    <t>Asfaltový koberec otevřený AKO 16 (AKOH) tl 40 mm š přes 3 m z nemodifikovaného asfaltu</t>
  </si>
  <si>
    <t>-1156272456</t>
  </si>
  <si>
    <t xml:space="preserve">Asfaltový koberec otevřený AKO 16 (AKOH)  s rozprostřením a se zhutněním z nemodifikovaného asfaltu v pruhu šířky přes 3 m, po zhutnění tl. 40 mm</t>
  </si>
  <si>
    <t>599141111</t>
  </si>
  <si>
    <t>Vyplnění spár živičnou zálivkou</t>
  </si>
  <si>
    <t>24466635</t>
  </si>
  <si>
    <t>Úpravy povrchů, podlahy a osazování výplní</t>
  </si>
  <si>
    <t>631311224</t>
  </si>
  <si>
    <t>Mazanina tl do 120 mm z betonu prostého se zvýšenými nároky na prostředí tř. C 25/30 XF3</t>
  </si>
  <si>
    <t>-1617780835</t>
  </si>
  <si>
    <t xml:space="preserve">Mazanina z betonu  prostého se zvýšenými nároky na prostředí tl. přes 80 do 120 mm tř. C 25/30</t>
  </si>
  <si>
    <t>15*0,1</t>
  </si>
  <si>
    <t>631319173</t>
  </si>
  <si>
    <t>Příplatek k mazanině tl do 120 mm za stržení povrchu spodní vrstvy před vložením výztuže</t>
  </si>
  <si>
    <t>-579082370</t>
  </si>
  <si>
    <t xml:space="preserve">Příplatek k cenám mazanin  za stržení povrchu spodní vrstvy mazaniny latí před vložením výztuže nebo pletiva pro tl. obou vrstev mazaniny přes 80 do 120 mm</t>
  </si>
  <si>
    <t>631351101</t>
  </si>
  <si>
    <t>Zřízení bednění rýh a hran v podlahách</t>
  </si>
  <si>
    <t>-77212436</t>
  </si>
  <si>
    <t xml:space="preserve">Bednění v podlahách  rýh a hran zřízení</t>
  </si>
  <si>
    <t>(28,42+0,5)*2*0,1</t>
  </si>
  <si>
    <t>631351102</t>
  </si>
  <si>
    <t>Odstranění bednění rýh a hran v podlahách</t>
  </si>
  <si>
    <t>606861051</t>
  </si>
  <si>
    <t xml:space="preserve">Bednění v podlahách  rýh a hran odstranění</t>
  </si>
  <si>
    <t>631362021</t>
  </si>
  <si>
    <t>Výztuž mazanin svařovanými sítěmi Kari</t>
  </si>
  <si>
    <t>1201394130</t>
  </si>
  <si>
    <t xml:space="preserve">Výztuž mazanin  ze svařovaných sítí z drátů typu KARI</t>
  </si>
  <si>
    <t>15*0,00202*1,15</t>
  </si>
  <si>
    <t>634661111</t>
  </si>
  <si>
    <t>Výplň dilatačních spar šířky do 5 mm v mazaninách silikonovým tmelem</t>
  </si>
  <si>
    <t>1499279928</t>
  </si>
  <si>
    <t>Výplň dilatačních spar mazanin silikonovým tmelem, šířka spáry do 5 mm</t>
  </si>
  <si>
    <t>634911113</t>
  </si>
  <si>
    <t>Řezání dilatačních spár š 5 mm hl do 50 mm v čerstvé betonové mazanině</t>
  </si>
  <si>
    <t>-973748557</t>
  </si>
  <si>
    <t xml:space="preserve">Řezání dilatačních nebo smršťovacích spár  v čerstvé betonové mazanině nebo potěru šířky do 5 mm, hloubky přes 20 do 50 mm</t>
  </si>
  <si>
    <t>0,5*6</t>
  </si>
  <si>
    <t>635111242</t>
  </si>
  <si>
    <t>Násyp pod podlahy z hrubého kameniva 0-63 se zhutněním</t>
  </si>
  <si>
    <t>-69602299</t>
  </si>
  <si>
    <t xml:space="preserve">Násyp ze štěrkopísku, písku nebo kameniva pod podlahy  se zhutněním z kameniva hrubého 0-63</t>
  </si>
  <si>
    <t>916131213</t>
  </si>
  <si>
    <t>Osazení silničního obrubníku betonového stojatého s boční opěrou do lože z betonu prostého</t>
  </si>
  <si>
    <t>1327849555</t>
  </si>
  <si>
    <t>Osazení silničního obrubníku betonového se zřízením lože, s vyplněním a zatřením spár cementovou maltou stojatého s boční opěrou z betonu prostého, do lože z betonu prostého</t>
  </si>
  <si>
    <t>půdorys ponz.3</t>
  </si>
  <si>
    <t>6,5+28,5+6,5</t>
  </si>
  <si>
    <t>59217017</t>
  </si>
  <si>
    <t>obrubník betonový 100x10x25 cm</t>
  </si>
  <si>
    <t>-49289629</t>
  </si>
  <si>
    <t>41,5*1,02</t>
  </si>
  <si>
    <t>916991121</t>
  </si>
  <si>
    <t>Lože pod obrubníky, krajníky nebo obruby z dlažebních kostek z betonu prostého</t>
  </si>
  <si>
    <t>-1873694814</t>
  </si>
  <si>
    <t xml:space="preserve">Lože pod obrubníky, krajníky nebo obruby z dlažebních kostek  z betonu prostého tř. C 16/20</t>
  </si>
  <si>
    <t>41,5*0,35*0,35</t>
  </si>
  <si>
    <t>30*0,8*0,1</t>
  </si>
  <si>
    <t>919735113</t>
  </si>
  <si>
    <t>Řezání stávajícího živičného krytu hl do 150 mm</t>
  </si>
  <si>
    <t>635774583</t>
  </si>
  <si>
    <t xml:space="preserve">Řezání stávajícího živičného krytu nebo podkladu  hloubky přes 100 do 150 mm</t>
  </si>
  <si>
    <t>935112211</t>
  </si>
  <si>
    <t>Osazení příkopového žlabu do betonu tl 100 mm z betonových tvárnic š 800 mm</t>
  </si>
  <si>
    <t>-2136883881</t>
  </si>
  <si>
    <t>Osazení betonového příkopového žlabu s vyplněním a zatřením spár cementovou maltou s ložem tl. 100 mm z betonu prostého z betonových příkopových tvárnic šířky přes 500 do 800 mm</t>
  </si>
  <si>
    <t>59227723</t>
  </si>
  <si>
    <t>žlab betonový dvouvrstvý vibrolisovaný pro povrchové odvodnění 8 x 33 x 59/66,9</t>
  </si>
  <si>
    <t>-1307559804</t>
  </si>
  <si>
    <t>30*3*1,02</t>
  </si>
  <si>
    <t>997</t>
  </si>
  <si>
    <t>Přesun sutě</t>
  </si>
  <si>
    <t>997221551</t>
  </si>
  <si>
    <t>Vodorovná doprava suti ze sypkých materiálů do 1 km</t>
  </si>
  <si>
    <t>2057801841</t>
  </si>
  <si>
    <t xml:space="preserve">Vodorovná doprava suti  bez naložení, ale se složením a s hrubým urovnáním ze sypkých materiálů, na vzdálenost do 1 km</t>
  </si>
  <si>
    <t>997221559</t>
  </si>
  <si>
    <t>Příplatek ZKD 1 km u vodorovné dopravy suti ze sypkých materiálů</t>
  </si>
  <si>
    <t>-1143794364</t>
  </si>
  <si>
    <t xml:space="preserve">Vodorovná doprava suti  bez naložení, ale se složením a s hrubým urovnáním Příplatek k ceně za každý další i započatý 1 km přes 1 km</t>
  </si>
  <si>
    <t>352,296*4</t>
  </si>
  <si>
    <t>997221845</t>
  </si>
  <si>
    <t>Poplatek za uložení na skládce (skládkovné) odpadu asfaltového bez dehtu</t>
  </si>
  <si>
    <t>-778692098</t>
  </si>
  <si>
    <t xml:space="preserve">Poplatek za uložení stavebního odpadu na skládce (skládkovné) asfaltového bez obsahu dehtu </t>
  </si>
  <si>
    <t>997221855</t>
  </si>
  <si>
    <t>Poplatek za uložení na skládce (skládkovné) zeminy a kameniva</t>
  </si>
  <si>
    <t>-1605873539</t>
  </si>
  <si>
    <t>998225111</t>
  </si>
  <si>
    <t>Přesun hmot pro pozemní komunikace s krytem z kamene, monolitickým betonovým nebo živičným</t>
  </si>
  <si>
    <t>-631606665</t>
  </si>
  <si>
    <t xml:space="preserve">Přesun hmot pro komunikace s krytem z kameniva, monolitickým betonovým nebo živičným  dopravní vzdálenost do 200 m jakékoliv délky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</si>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</sst>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>
      <alignment vertical="center"/>
    </xf>
    <xf numFmtId="4" fontId="33" fillId="0" borderId="24" xfId="0" applyNumberFormat="1" applyFont="1" applyBorder="1" applyAlignment="1">
      <alignment vertical="center"/>
    </xf>
    <xf numFmtId="166" fontId="33" fillId="0" borderId="24" xfId="0" applyNumberFormat="1" applyFont="1" applyBorder="1" applyAlignment="1">
      <alignment vertical="center"/>
    </xf>
    <xf numFmtId="4" fontId="33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6" fillId="0" borderId="16" xfId="0" applyNumberFormat="1" applyFont="1" applyBorder="1" applyAlignment="1"/>
    <xf numFmtId="166" fontId="36" fillId="0" borderId="17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 s="25" t="s">
        <v>8</v>
      </c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E4" s="35" t="s">
        <v>14</v>
      </c>
      <c r="BS4" s="26" t="s">
        <v>15</v>
      </c>
    </row>
    <row r="5" ht="14.4" customHeight="1">
      <c r="B5" s="30"/>
      <c r="C5" s="31"/>
      <c r="D5" s="36" t="s">
        <v>16</v>
      </c>
      <c r="E5" s="31"/>
      <c r="F5" s="31"/>
      <c r="G5" s="31"/>
      <c r="H5" s="31"/>
      <c r="I5" s="31"/>
      <c r="J5" s="31"/>
      <c r="K5" s="37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E5" s="38" t="s">
        <v>18</v>
      </c>
      <c r="BS5" s="26" t="s">
        <v>9</v>
      </c>
    </row>
    <row r="6" ht="36.96" customHeight="1">
      <c r="B6" s="30"/>
      <c r="C6" s="31"/>
      <c r="D6" s="39" t="s">
        <v>19</v>
      </c>
      <c r="E6" s="31"/>
      <c r="F6" s="31"/>
      <c r="G6" s="31"/>
      <c r="H6" s="31"/>
      <c r="I6" s="31"/>
      <c r="J6" s="31"/>
      <c r="K6" s="40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E6" s="41"/>
      <c r="BS6" s="26" t="s">
        <v>9</v>
      </c>
    </row>
    <row r="7" ht="14.4" customHeight="1">
      <c r="B7" s="30"/>
      <c r="C7" s="31"/>
      <c r="D7" s="42" t="s">
        <v>21</v>
      </c>
      <c r="E7" s="31"/>
      <c r="F7" s="31"/>
      <c r="G7" s="31"/>
      <c r="H7" s="31"/>
      <c r="I7" s="31"/>
      <c r="J7" s="31"/>
      <c r="K7" s="37" t="s">
        <v>5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2" t="s">
        <v>22</v>
      </c>
      <c r="AL7" s="31"/>
      <c r="AM7" s="31"/>
      <c r="AN7" s="37" t="s">
        <v>5</v>
      </c>
      <c r="AO7" s="31"/>
      <c r="AP7" s="31"/>
      <c r="AQ7" s="33"/>
      <c r="BE7" s="41"/>
      <c r="BS7" s="26" t="s">
        <v>9</v>
      </c>
    </row>
    <row r="8" ht="14.4" customHeight="1">
      <c r="B8" s="30"/>
      <c r="C8" s="31"/>
      <c r="D8" s="42" t="s">
        <v>23</v>
      </c>
      <c r="E8" s="31"/>
      <c r="F8" s="31"/>
      <c r="G8" s="31"/>
      <c r="H8" s="31"/>
      <c r="I8" s="31"/>
      <c r="J8" s="31"/>
      <c r="K8" s="37" t="s">
        <v>24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2" t="s">
        <v>25</v>
      </c>
      <c r="AL8" s="31"/>
      <c r="AM8" s="31"/>
      <c r="AN8" s="43" t="s">
        <v>26</v>
      </c>
      <c r="AO8" s="31"/>
      <c r="AP8" s="31"/>
      <c r="AQ8" s="33"/>
      <c r="BE8" s="41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E9" s="41"/>
      <c r="BS9" s="26" t="s">
        <v>9</v>
      </c>
    </row>
    <row r="10" ht="14.4" customHeight="1">
      <c r="B10" s="30"/>
      <c r="C10" s="31"/>
      <c r="D10" s="42" t="s">
        <v>27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2" t="s">
        <v>28</v>
      </c>
      <c r="AL10" s="31"/>
      <c r="AM10" s="31"/>
      <c r="AN10" s="37" t="s">
        <v>29</v>
      </c>
      <c r="AO10" s="31"/>
      <c r="AP10" s="31"/>
      <c r="AQ10" s="33"/>
      <c r="BE10" s="41"/>
      <c r="BS10" s="26" t="s">
        <v>9</v>
      </c>
    </row>
    <row r="11" ht="18.48" customHeight="1">
      <c r="B11" s="30"/>
      <c r="C11" s="31"/>
      <c r="D11" s="31"/>
      <c r="E11" s="37" t="s">
        <v>30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2" t="s">
        <v>31</v>
      </c>
      <c r="AL11" s="31"/>
      <c r="AM11" s="31"/>
      <c r="AN11" s="37" t="s">
        <v>5</v>
      </c>
      <c r="AO11" s="31"/>
      <c r="AP11" s="31"/>
      <c r="AQ11" s="33"/>
      <c r="BE11" s="41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E12" s="41"/>
      <c r="BS12" s="26" t="s">
        <v>9</v>
      </c>
    </row>
    <row r="13" ht="14.4" customHeight="1">
      <c r="B13" s="30"/>
      <c r="C13" s="31"/>
      <c r="D13" s="42" t="s">
        <v>32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2" t="s">
        <v>28</v>
      </c>
      <c r="AL13" s="31"/>
      <c r="AM13" s="31"/>
      <c r="AN13" s="44" t="s">
        <v>33</v>
      </c>
      <c r="AO13" s="31"/>
      <c r="AP13" s="31"/>
      <c r="AQ13" s="33"/>
      <c r="BE13" s="41"/>
      <c r="BS13" s="26" t="s">
        <v>9</v>
      </c>
    </row>
    <row r="14">
      <c r="B14" s="30"/>
      <c r="C14" s="31"/>
      <c r="D14" s="31"/>
      <c r="E14" s="44" t="s">
        <v>33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2" t="s">
        <v>31</v>
      </c>
      <c r="AL14" s="31"/>
      <c r="AM14" s="31"/>
      <c r="AN14" s="44" t="s">
        <v>33</v>
      </c>
      <c r="AO14" s="31"/>
      <c r="AP14" s="31"/>
      <c r="AQ14" s="33"/>
      <c r="BE14" s="41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E15" s="41"/>
      <c r="BS15" s="26" t="s">
        <v>6</v>
      </c>
    </row>
    <row r="16" ht="14.4" customHeight="1">
      <c r="B16" s="30"/>
      <c r="C16" s="31"/>
      <c r="D16" s="42" t="s">
        <v>34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2" t="s">
        <v>28</v>
      </c>
      <c r="AL16" s="31"/>
      <c r="AM16" s="31"/>
      <c r="AN16" s="37" t="s">
        <v>35</v>
      </c>
      <c r="AO16" s="31"/>
      <c r="AP16" s="31"/>
      <c r="AQ16" s="33"/>
      <c r="BE16" s="41"/>
      <c r="BS16" s="26" t="s">
        <v>6</v>
      </c>
    </row>
    <row r="17" ht="18.48" customHeight="1">
      <c r="B17" s="30"/>
      <c r="C17" s="31"/>
      <c r="D17" s="31"/>
      <c r="E17" s="37" t="s">
        <v>36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2" t="s">
        <v>31</v>
      </c>
      <c r="AL17" s="31"/>
      <c r="AM17" s="31"/>
      <c r="AN17" s="37" t="s">
        <v>37</v>
      </c>
      <c r="AO17" s="31"/>
      <c r="AP17" s="31"/>
      <c r="AQ17" s="33"/>
      <c r="BE17" s="41"/>
      <c r="BS17" s="26" t="s">
        <v>38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E18" s="41"/>
      <c r="BS18" s="26" t="s">
        <v>9</v>
      </c>
    </row>
    <row r="19" ht="14.4" customHeight="1">
      <c r="B19" s="30"/>
      <c r="C19" s="31"/>
      <c r="D19" s="42" t="s">
        <v>39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E19" s="41"/>
      <c r="BS19" s="26" t="s">
        <v>9</v>
      </c>
    </row>
    <row r="20" ht="199.5" customHeight="1">
      <c r="B20" s="30"/>
      <c r="C20" s="31"/>
      <c r="D20" s="31"/>
      <c r="E20" s="46" t="s">
        <v>40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1"/>
      <c r="AP20" s="31"/>
      <c r="AQ20" s="33"/>
      <c r="BE20" s="41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E21" s="41"/>
    </row>
    <row r="22" ht="6.96" customHeight="1">
      <c r="B22" s="30"/>
      <c r="C22" s="3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1"/>
      <c r="AQ22" s="33"/>
      <c r="BE22" s="41"/>
    </row>
    <row r="23" s="1" customFormat="1" ht="25.92" customHeight="1">
      <c r="B23" s="48"/>
      <c r="C23" s="49"/>
      <c r="D23" s="50" t="s">
        <v>41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E23" s="41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E24" s="41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42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43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44</v>
      </c>
      <c r="AL25" s="54"/>
      <c r="AM25" s="54"/>
      <c r="AN25" s="54"/>
      <c r="AO25" s="54"/>
      <c r="AP25" s="49"/>
      <c r="AQ25" s="53"/>
      <c r="BE25" s="41"/>
    </row>
    <row r="26" s="2" customFormat="1" ht="14.4" customHeight="1">
      <c r="B26" s="55"/>
      <c r="C26" s="56"/>
      <c r="D26" s="57" t="s">
        <v>45</v>
      </c>
      <c r="E26" s="56"/>
      <c r="F26" s="57" t="s">
        <v>46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ROUND(AZ51,2)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ROUND(AV51,2)</f>
        <v>0</v>
      </c>
      <c r="AL26" s="56"/>
      <c r="AM26" s="56"/>
      <c r="AN26" s="56"/>
      <c r="AO26" s="56"/>
      <c r="AP26" s="56"/>
      <c r="AQ26" s="60"/>
      <c r="BE26" s="41"/>
    </row>
    <row r="27" s="2" customFormat="1" ht="14.4" customHeight="1">
      <c r="B27" s="55"/>
      <c r="C27" s="56"/>
      <c r="D27" s="56"/>
      <c r="E27" s="56"/>
      <c r="F27" s="57" t="s">
        <v>47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ROUND(BA51,2)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ROUND(AW51,2)</f>
        <v>0</v>
      </c>
      <c r="AL27" s="56"/>
      <c r="AM27" s="56"/>
      <c r="AN27" s="56"/>
      <c r="AO27" s="56"/>
      <c r="AP27" s="56"/>
      <c r="AQ27" s="60"/>
      <c r="BE27" s="41"/>
    </row>
    <row r="28" hidden="1" s="2" customFormat="1" ht="14.4" customHeight="1">
      <c r="B28" s="55"/>
      <c r="C28" s="56"/>
      <c r="D28" s="56"/>
      <c r="E28" s="56"/>
      <c r="F28" s="57" t="s">
        <v>48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ROUND(BB51,2)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E28" s="41"/>
    </row>
    <row r="29" hidden="1" s="2" customFormat="1" ht="14.4" customHeight="1">
      <c r="B29" s="55"/>
      <c r="C29" s="56"/>
      <c r="D29" s="56"/>
      <c r="E29" s="56"/>
      <c r="F29" s="57" t="s">
        <v>49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ROUND(BC51,2)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E29" s="41"/>
    </row>
    <row r="30" hidden="1" s="2" customFormat="1" ht="14.4" customHeight="1">
      <c r="B30" s="55"/>
      <c r="C30" s="56"/>
      <c r="D30" s="56"/>
      <c r="E30" s="56"/>
      <c r="F30" s="57" t="s">
        <v>50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ROUND(BD51,2)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E30" s="41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E31" s="41"/>
    </row>
    <row r="32" s="1" customFormat="1" ht="25.92" customHeight="1">
      <c r="B32" s="48"/>
      <c r="C32" s="61"/>
      <c r="D32" s="62" t="s">
        <v>51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52</v>
      </c>
      <c r="U32" s="63"/>
      <c r="V32" s="63"/>
      <c r="W32" s="63"/>
      <c r="X32" s="65" t="s">
        <v>53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E32" s="41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48"/>
    </row>
    <row r="39" s="1" customFormat="1" ht="36.96" customHeight="1">
      <c r="B39" s="48"/>
      <c r="C39" s="74" t="s">
        <v>54</v>
      </c>
      <c r="AR39" s="48"/>
    </row>
    <row r="40" s="1" customFormat="1" ht="6.96" customHeight="1">
      <c r="B40" s="48"/>
      <c r="AR40" s="48"/>
    </row>
    <row r="41" s="3" customFormat="1" ht="14.4" customHeight="1">
      <c r="B41" s="75"/>
      <c r="C41" s="76" t="s">
        <v>16</v>
      </c>
      <c r="L41" s="3" t="str">
        <f>K5</f>
        <v>18-022</v>
      </c>
      <c r="AR41" s="75"/>
    </row>
    <row r="42" s="4" customFormat="1" ht="36.96" customHeight="1">
      <c r="B42" s="77"/>
      <c r="C42" s="78" t="s">
        <v>19</v>
      </c>
      <c r="L42" s="79" t="str">
        <f>K6</f>
        <v>Skladová hala doplňkového vybavení mobilní techniky v areálu KSÚSV v Pacově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7"/>
    </row>
    <row r="43" s="1" customFormat="1" ht="6.96" customHeight="1">
      <c r="B43" s="48"/>
      <c r="AR43" s="48"/>
    </row>
    <row r="44" s="1" customFormat="1">
      <c r="B44" s="48"/>
      <c r="C44" s="76" t="s">
        <v>23</v>
      </c>
      <c r="L44" s="80" t="str">
        <f>IF(K8="","",K8)</f>
        <v>Pacov, ul. Nádražní, areál KSÚS Vysočiny</v>
      </c>
      <c r="AI44" s="76" t="s">
        <v>25</v>
      </c>
      <c r="AM44" s="81" t="str">
        <f>IF(AN8= "","",AN8)</f>
        <v>17. 8. 2018</v>
      </c>
      <c r="AN44" s="81"/>
      <c r="AR44" s="48"/>
    </row>
    <row r="45" s="1" customFormat="1" ht="6.96" customHeight="1">
      <c r="B45" s="48"/>
      <c r="AR45" s="48"/>
    </row>
    <row r="46" s="1" customFormat="1">
      <c r="B46" s="48"/>
      <c r="C46" s="76" t="s">
        <v>27</v>
      </c>
      <c r="L46" s="3" t="str">
        <f>IF(E11= "","",E11)</f>
        <v>KSÚS Vysočiny</v>
      </c>
      <c r="AI46" s="76" t="s">
        <v>34</v>
      </c>
      <c r="AM46" s="3" t="str">
        <f>IF(E17="","",E17)</f>
        <v>PROJEKT CENTRUM NOVA s.r.o.</v>
      </c>
      <c r="AN46" s="3"/>
      <c r="AO46" s="3"/>
      <c r="AP46" s="3"/>
      <c r="AR46" s="48"/>
      <c r="AS46" s="82" t="s">
        <v>55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8"/>
      <c r="C47" s="76" t="s">
        <v>32</v>
      </c>
      <c r="L47" s="3" t="str">
        <f>IF(E14= "Vyplň údaj","",E14)</f>
        <v/>
      </c>
      <c r="AR47" s="48"/>
      <c r="AS47" s="86"/>
      <c r="AT47" s="57"/>
      <c r="AU47" s="49"/>
      <c r="AV47" s="49"/>
      <c r="AW47" s="49"/>
      <c r="AX47" s="49"/>
      <c r="AY47" s="49"/>
      <c r="AZ47" s="49"/>
      <c r="BA47" s="49"/>
      <c r="BB47" s="49"/>
      <c r="BC47" s="49"/>
      <c r="BD47" s="87"/>
    </row>
    <row r="48" s="1" customFormat="1" ht="10.8" customHeight="1">
      <c r="B48" s="48"/>
      <c r="AR48" s="48"/>
      <c r="AS48" s="8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87"/>
    </row>
    <row r="49" s="1" customFormat="1" ht="29.28" customHeight="1">
      <c r="B49" s="48"/>
      <c r="C49" s="88" t="s">
        <v>56</v>
      </c>
      <c r="D49" s="89"/>
      <c r="E49" s="89"/>
      <c r="F49" s="89"/>
      <c r="G49" s="89"/>
      <c r="H49" s="90"/>
      <c r="I49" s="91" t="s">
        <v>57</v>
      </c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92" t="s">
        <v>58</v>
      </c>
      <c r="AH49" s="89"/>
      <c r="AI49" s="89"/>
      <c r="AJ49" s="89"/>
      <c r="AK49" s="89"/>
      <c r="AL49" s="89"/>
      <c r="AM49" s="89"/>
      <c r="AN49" s="91" t="s">
        <v>59</v>
      </c>
      <c r="AO49" s="89"/>
      <c r="AP49" s="89"/>
      <c r="AQ49" s="93" t="s">
        <v>60</v>
      </c>
      <c r="AR49" s="48"/>
      <c r="AS49" s="94" t="s">
        <v>61</v>
      </c>
      <c r="AT49" s="95" t="s">
        <v>62</v>
      </c>
      <c r="AU49" s="95" t="s">
        <v>63</v>
      </c>
      <c r="AV49" s="95" t="s">
        <v>64</v>
      </c>
      <c r="AW49" s="95" t="s">
        <v>65</v>
      </c>
      <c r="AX49" s="95" t="s">
        <v>66</v>
      </c>
      <c r="AY49" s="95" t="s">
        <v>67</v>
      </c>
      <c r="AZ49" s="95" t="s">
        <v>68</v>
      </c>
      <c r="BA49" s="95" t="s">
        <v>69</v>
      </c>
      <c r="BB49" s="95" t="s">
        <v>70</v>
      </c>
      <c r="BC49" s="95" t="s">
        <v>71</v>
      </c>
      <c r="BD49" s="96" t="s">
        <v>72</v>
      </c>
    </row>
    <row r="50" s="1" customFormat="1" ht="10.8" customHeight="1">
      <c r="B50" s="48"/>
      <c r="AR50" s="48"/>
      <c r="AS50" s="97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="4" customFormat="1" ht="32.4" customHeight="1">
      <c r="B51" s="77"/>
      <c r="C51" s="98" t="s">
        <v>73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100">
        <f>ROUND(AG52+AG54+AG58,2)</f>
        <v>0</v>
      </c>
      <c r="AH51" s="100"/>
      <c r="AI51" s="100"/>
      <c r="AJ51" s="100"/>
      <c r="AK51" s="100"/>
      <c r="AL51" s="100"/>
      <c r="AM51" s="100"/>
      <c r="AN51" s="101">
        <f>SUM(AG51,AT51)</f>
        <v>0</v>
      </c>
      <c r="AO51" s="101"/>
      <c r="AP51" s="101"/>
      <c r="AQ51" s="102" t="s">
        <v>5</v>
      </c>
      <c r="AR51" s="77"/>
      <c r="AS51" s="103">
        <f>ROUND(AS52+AS54+AS58,2)</f>
        <v>0</v>
      </c>
      <c r="AT51" s="104">
        <f>ROUND(SUM(AV51:AW51),2)</f>
        <v>0</v>
      </c>
      <c r="AU51" s="105">
        <f>ROUND(AU52+AU54+AU58,5)</f>
        <v>0</v>
      </c>
      <c r="AV51" s="104">
        <f>ROUND(AZ51*L26,2)</f>
        <v>0</v>
      </c>
      <c r="AW51" s="104">
        <f>ROUND(BA51*L27,2)</f>
        <v>0</v>
      </c>
      <c r="AX51" s="104">
        <f>ROUND(BB51*L26,2)</f>
        <v>0</v>
      </c>
      <c r="AY51" s="104">
        <f>ROUND(BC51*L27,2)</f>
        <v>0</v>
      </c>
      <c r="AZ51" s="104">
        <f>ROUND(AZ52+AZ54+AZ58,2)</f>
        <v>0</v>
      </c>
      <c r="BA51" s="104">
        <f>ROUND(BA52+BA54+BA58,2)</f>
        <v>0</v>
      </c>
      <c r="BB51" s="104">
        <f>ROUND(BB52+BB54+BB58,2)</f>
        <v>0</v>
      </c>
      <c r="BC51" s="104">
        <f>ROUND(BC52+BC54+BC58,2)</f>
        <v>0</v>
      </c>
      <c r="BD51" s="106">
        <f>ROUND(BD52+BD54+BD58,2)</f>
        <v>0</v>
      </c>
      <c r="BS51" s="78" t="s">
        <v>74</v>
      </c>
      <c r="BT51" s="78" t="s">
        <v>75</v>
      </c>
      <c r="BU51" s="107" t="s">
        <v>76</v>
      </c>
      <c r="BV51" s="78" t="s">
        <v>77</v>
      </c>
      <c r="BW51" s="78" t="s">
        <v>7</v>
      </c>
      <c r="BX51" s="78" t="s">
        <v>78</v>
      </c>
      <c r="CL51" s="78" t="s">
        <v>5</v>
      </c>
    </row>
    <row r="52" s="5" customFormat="1" ht="16.5" customHeight="1">
      <c r="B52" s="108"/>
      <c r="C52" s="109"/>
      <c r="D52" s="110" t="s">
        <v>79</v>
      </c>
      <c r="E52" s="110"/>
      <c r="F52" s="110"/>
      <c r="G52" s="110"/>
      <c r="H52" s="110"/>
      <c r="I52" s="111"/>
      <c r="J52" s="110" t="s">
        <v>80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ROUND(AG53,2)</f>
        <v>0</v>
      </c>
      <c r="AH52" s="111"/>
      <c r="AI52" s="111"/>
      <c r="AJ52" s="111"/>
      <c r="AK52" s="111"/>
      <c r="AL52" s="111"/>
      <c r="AM52" s="111"/>
      <c r="AN52" s="113">
        <f>SUM(AG52,AT52)</f>
        <v>0</v>
      </c>
      <c r="AO52" s="111"/>
      <c r="AP52" s="111"/>
      <c r="AQ52" s="114" t="s">
        <v>81</v>
      </c>
      <c r="AR52" s="108"/>
      <c r="AS52" s="115">
        <f>ROUND(AS53,2)</f>
        <v>0</v>
      </c>
      <c r="AT52" s="116">
        <f>ROUND(SUM(AV52:AW52),2)</f>
        <v>0</v>
      </c>
      <c r="AU52" s="117">
        <f>ROUND(AU53,5)</f>
        <v>0</v>
      </c>
      <c r="AV52" s="116">
        <f>ROUND(AZ52*L26,2)</f>
        <v>0</v>
      </c>
      <c r="AW52" s="116">
        <f>ROUND(BA52*L27,2)</f>
        <v>0</v>
      </c>
      <c r="AX52" s="116">
        <f>ROUND(BB52*L26,2)</f>
        <v>0</v>
      </c>
      <c r="AY52" s="116">
        <f>ROUND(BC52*L27,2)</f>
        <v>0</v>
      </c>
      <c r="AZ52" s="116">
        <f>ROUND(AZ53,2)</f>
        <v>0</v>
      </c>
      <c r="BA52" s="116">
        <f>ROUND(BA53,2)</f>
        <v>0</v>
      </c>
      <c r="BB52" s="116">
        <f>ROUND(BB53,2)</f>
        <v>0</v>
      </c>
      <c r="BC52" s="116">
        <f>ROUND(BC53,2)</f>
        <v>0</v>
      </c>
      <c r="BD52" s="118">
        <f>ROUND(BD53,2)</f>
        <v>0</v>
      </c>
      <c r="BS52" s="119" t="s">
        <v>74</v>
      </c>
      <c r="BT52" s="119" t="s">
        <v>82</v>
      </c>
      <c r="BU52" s="119" t="s">
        <v>76</v>
      </c>
      <c r="BV52" s="119" t="s">
        <v>77</v>
      </c>
      <c r="BW52" s="119" t="s">
        <v>83</v>
      </c>
      <c r="BX52" s="119" t="s">
        <v>7</v>
      </c>
      <c r="CL52" s="119" t="s">
        <v>5</v>
      </c>
      <c r="CM52" s="119" t="s">
        <v>84</v>
      </c>
    </row>
    <row r="53" s="6" customFormat="1" ht="16.5" customHeight="1">
      <c r="A53" s="120" t="s">
        <v>85</v>
      </c>
      <c r="B53" s="121"/>
      <c r="C53" s="9"/>
      <c r="D53" s="9"/>
      <c r="E53" s="122" t="s">
        <v>79</v>
      </c>
      <c r="F53" s="122"/>
      <c r="G53" s="122"/>
      <c r="H53" s="122"/>
      <c r="I53" s="122"/>
      <c r="J53" s="9"/>
      <c r="K53" s="122" t="s">
        <v>80</v>
      </c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3">
        <f>'VRN - Vedlejší a ostatní ...'!J29</f>
        <v>0</v>
      </c>
      <c r="AH53" s="9"/>
      <c r="AI53" s="9"/>
      <c r="AJ53" s="9"/>
      <c r="AK53" s="9"/>
      <c r="AL53" s="9"/>
      <c r="AM53" s="9"/>
      <c r="AN53" s="123">
        <f>SUM(AG53,AT53)</f>
        <v>0</v>
      </c>
      <c r="AO53" s="9"/>
      <c r="AP53" s="9"/>
      <c r="AQ53" s="124" t="s">
        <v>86</v>
      </c>
      <c r="AR53" s="121"/>
      <c r="AS53" s="125">
        <v>0</v>
      </c>
      <c r="AT53" s="126">
        <f>ROUND(SUM(AV53:AW53),2)</f>
        <v>0</v>
      </c>
      <c r="AU53" s="127">
        <f>'VRN - Vedlejší a ostatní ...'!P84</f>
        <v>0</v>
      </c>
      <c r="AV53" s="126">
        <f>'VRN - Vedlejší a ostatní ...'!J32</f>
        <v>0</v>
      </c>
      <c r="AW53" s="126">
        <f>'VRN - Vedlejší a ostatní ...'!J33</f>
        <v>0</v>
      </c>
      <c r="AX53" s="126">
        <f>'VRN - Vedlejší a ostatní ...'!J34</f>
        <v>0</v>
      </c>
      <c r="AY53" s="126">
        <f>'VRN - Vedlejší a ostatní ...'!J35</f>
        <v>0</v>
      </c>
      <c r="AZ53" s="126">
        <f>'VRN - Vedlejší a ostatní ...'!F32</f>
        <v>0</v>
      </c>
      <c r="BA53" s="126">
        <f>'VRN - Vedlejší a ostatní ...'!F33</f>
        <v>0</v>
      </c>
      <c r="BB53" s="126">
        <f>'VRN - Vedlejší a ostatní ...'!F34</f>
        <v>0</v>
      </c>
      <c r="BC53" s="126">
        <f>'VRN - Vedlejší a ostatní ...'!F35</f>
        <v>0</v>
      </c>
      <c r="BD53" s="128">
        <f>'VRN - Vedlejší a ostatní ...'!F36</f>
        <v>0</v>
      </c>
      <c r="BT53" s="129" t="s">
        <v>84</v>
      </c>
      <c r="BV53" s="129" t="s">
        <v>77</v>
      </c>
      <c r="BW53" s="129" t="s">
        <v>87</v>
      </c>
      <c r="BX53" s="129" t="s">
        <v>83</v>
      </c>
      <c r="CL53" s="129" t="s">
        <v>5</v>
      </c>
    </row>
    <row r="54" s="5" customFormat="1" ht="16.5" customHeight="1">
      <c r="B54" s="108"/>
      <c r="C54" s="109"/>
      <c r="D54" s="110" t="s">
        <v>88</v>
      </c>
      <c r="E54" s="110"/>
      <c r="F54" s="110"/>
      <c r="G54" s="110"/>
      <c r="H54" s="110"/>
      <c r="I54" s="111"/>
      <c r="J54" s="110" t="s">
        <v>89</v>
      </c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2">
        <f>ROUND(SUM(AG55:AG57),2)</f>
        <v>0</v>
      </c>
      <c r="AH54" s="111"/>
      <c r="AI54" s="111"/>
      <c r="AJ54" s="111"/>
      <c r="AK54" s="111"/>
      <c r="AL54" s="111"/>
      <c r="AM54" s="111"/>
      <c r="AN54" s="113">
        <f>SUM(AG54,AT54)</f>
        <v>0</v>
      </c>
      <c r="AO54" s="111"/>
      <c r="AP54" s="111"/>
      <c r="AQ54" s="114" t="s">
        <v>90</v>
      </c>
      <c r="AR54" s="108"/>
      <c r="AS54" s="115">
        <f>ROUND(SUM(AS55:AS57),2)</f>
        <v>0</v>
      </c>
      <c r="AT54" s="116">
        <f>ROUND(SUM(AV54:AW54),2)</f>
        <v>0</v>
      </c>
      <c r="AU54" s="117">
        <f>ROUND(SUM(AU55:AU57),5)</f>
        <v>0</v>
      </c>
      <c r="AV54" s="116">
        <f>ROUND(AZ54*L26,2)</f>
        <v>0</v>
      </c>
      <c r="AW54" s="116">
        <f>ROUND(BA54*L27,2)</f>
        <v>0</v>
      </c>
      <c r="AX54" s="116">
        <f>ROUND(BB54*L26,2)</f>
        <v>0</v>
      </c>
      <c r="AY54" s="116">
        <f>ROUND(BC54*L27,2)</f>
        <v>0</v>
      </c>
      <c r="AZ54" s="116">
        <f>ROUND(SUM(AZ55:AZ57),2)</f>
        <v>0</v>
      </c>
      <c r="BA54" s="116">
        <f>ROUND(SUM(BA55:BA57),2)</f>
        <v>0</v>
      </c>
      <c r="BB54" s="116">
        <f>ROUND(SUM(BB55:BB57),2)</f>
        <v>0</v>
      </c>
      <c r="BC54" s="116">
        <f>ROUND(SUM(BC55:BC57),2)</f>
        <v>0</v>
      </c>
      <c r="BD54" s="118">
        <f>ROUND(SUM(BD55:BD57),2)</f>
        <v>0</v>
      </c>
      <c r="BS54" s="119" t="s">
        <v>74</v>
      </c>
      <c r="BT54" s="119" t="s">
        <v>82</v>
      </c>
      <c r="BU54" s="119" t="s">
        <v>76</v>
      </c>
      <c r="BV54" s="119" t="s">
        <v>77</v>
      </c>
      <c r="BW54" s="119" t="s">
        <v>91</v>
      </c>
      <c r="BX54" s="119" t="s">
        <v>7</v>
      </c>
      <c r="CL54" s="119" t="s">
        <v>5</v>
      </c>
      <c r="CM54" s="119" t="s">
        <v>84</v>
      </c>
    </row>
    <row r="55" s="6" customFormat="1" ht="16.5" customHeight="1">
      <c r="A55" s="120" t="s">
        <v>85</v>
      </c>
      <c r="B55" s="121"/>
      <c r="C55" s="9"/>
      <c r="D55" s="9"/>
      <c r="E55" s="122" t="s">
        <v>88</v>
      </c>
      <c r="F55" s="122"/>
      <c r="G55" s="122"/>
      <c r="H55" s="122"/>
      <c r="I55" s="122"/>
      <c r="J55" s="9"/>
      <c r="K55" s="122" t="s">
        <v>92</v>
      </c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3">
        <f>'01 - Architektonicko-stav...'!J29</f>
        <v>0</v>
      </c>
      <c r="AH55" s="9"/>
      <c r="AI55" s="9"/>
      <c r="AJ55" s="9"/>
      <c r="AK55" s="9"/>
      <c r="AL55" s="9"/>
      <c r="AM55" s="9"/>
      <c r="AN55" s="123">
        <f>SUM(AG55,AT55)</f>
        <v>0</v>
      </c>
      <c r="AO55" s="9"/>
      <c r="AP55" s="9"/>
      <c r="AQ55" s="124" t="s">
        <v>86</v>
      </c>
      <c r="AR55" s="121"/>
      <c r="AS55" s="125">
        <v>0</v>
      </c>
      <c r="AT55" s="126">
        <f>ROUND(SUM(AV55:AW55),2)</f>
        <v>0</v>
      </c>
      <c r="AU55" s="127">
        <f>'01 - Architektonicko-stav...'!P92</f>
        <v>0</v>
      </c>
      <c r="AV55" s="126">
        <f>'01 - Architektonicko-stav...'!J32</f>
        <v>0</v>
      </c>
      <c r="AW55" s="126">
        <f>'01 - Architektonicko-stav...'!J33</f>
        <v>0</v>
      </c>
      <c r="AX55" s="126">
        <f>'01 - Architektonicko-stav...'!J34</f>
        <v>0</v>
      </c>
      <c r="AY55" s="126">
        <f>'01 - Architektonicko-stav...'!J35</f>
        <v>0</v>
      </c>
      <c r="AZ55" s="126">
        <f>'01 - Architektonicko-stav...'!F32</f>
        <v>0</v>
      </c>
      <c r="BA55" s="126">
        <f>'01 - Architektonicko-stav...'!F33</f>
        <v>0</v>
      </c>
      <c r="BB55" s="126">
        <f>'01 - Architektonicko-stav...'!F34</f>
        <v>0</v>
      </c>
      <c r="BC55" s="126">
        <f>'01 - Architektonicko-stav...'!F35</f>
        <v>0</v>
      </c>
      <c r="BD55" s="128">
        <f>'01 - Architektonicko-stav...'!F36</f>
        <v>0</v>
      </c>
      <c r="BT55" s="129" t="s">
        <v>84</v>
      </c>
      <c r="BV55" s="129" t="s">
        <v>77</v>
      </c>
      <c r="BW55" s="129" t="s">
        <v>93</v>
      </c>
      <c r="BX55" s="129" t="s">
        <v>91</v>
      </c>
      <c r="CL55" s="129" t="s">
        <v>94</v>
      </c>
    </row>
    <row r="56" s="6" customFormat="1" ht="16.5" customHeight="1">
      <c r="A56" s="120" t="s">
        <v>85</v>
      </c>
      <c r="B56" s="121"/>
      <c r="C56" s="9"/>
      <c r="D56" s="9"/>
      <c r="E56" s="122" t="s">
        <v>95</v>
      </c>
      <c r="F56" s="122"/>
      <c r="G56" s="122"/>
      <c r="H56" s="122"/>
      <c r="I56" s="122"/>
      <c r="J56" s="9"/>
      <c r="K56" s="122" t="s">
        <v>96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'02 - Bleskosvod'!J29</f>
        <v>0</v>
      </c>
      <c r="AH56" s="9"/>
      <c r="AI56" s="9"/>
      <c r="AJ56" s="9"/>
      <c r="AK56" s="9"/>
      <c r="AL56" s="9"/>
      <c r="AM56" s="9"/>
      <c r="AN56" s="123">
        <f>SUM(AG56,AT56)</f>
        <v>0</v>
      </c>
      <c r="AO56" s="9"/>
      <c r="AP56" s="9"/>
      <c r="AQ56" s="124" t="s">
        <v>86</v>
      </c>
      <c r="AR56" s="121"/>
      <c r="AS56" s="125">
        <v>0</v>
      </c>
      <c r="AT56" s="126">
        <f>ROUND(SUM(AV56:AW56),2)</f>
        <v>0</v>
      </c>
      <c r="AU56" s="127">
        <f>'02 - Bleskosvod'!P87</f>
        <v>0</v>
      </c>
      <c r="AV56" s="126">
        <f>'02 - Bleskosvod'!J32</f>
        <v>0</v>
      </c>
      <c r="AW56" s="126">
        <f>'02 - Bleskosvod'!J33</f>
        <v>0</v>
      </c>
      <c r="AX56" s="126">
        <f>'02 - Bleskosvod'!J34</f>
        <v>0</v>
      </c>
      <c r="AY56" s="126">
        <f>'02 - Bleskosvod'!J35</f>
        <v>0</v>
      </c>
      <c r="AZ56" s="126">
        <f>'02 - Bleskosvod'!F32</f>
        <v>0</v>
      </c>
      <c r="BA56" s="126">
        <f>'02 - Bleskosvod'!F33</f>
        <v>0</v>
      </c>
      <c r="BB56" s="126">
        <f>'02 - Bleskosvod'!F34</f>
        <v>0</v>
      </c>
      <c r="BC56" s="126">
        <f>'02 - Bleskosvod'!F35</f>
        <v>0</v>
      </c>
      <c r="BD56" s="128">
        <f>'02 - Bleskosvod'!F36</f>
        <v>0</v>
      </c>
      <c r="BT56" s="129" t="s">
        <v>84</v>
      </c>
      <c r="BV56" s="129" t="s">
        <v>77</v>
      </c>
      <c r="BW56" s="129" t="s">
        <v>97</v>
      </c>
      <c r="BX56" s="129" t="s">
        <v>91</v>
      </c>
      <c r="CL56" s="129" t="s">
        <v>94</v>
      </c>
    </row>
    <row r="57" s="6" customFormat="1" ht="16.5" customHeight="1">
      <c r="A57" s="120" t="s">
        <v>85</v>
      </c>
      <c r="B57" s="121"/>
      <c r="C57" s="9"/>
      <c r="D57" s="9"/>
      <c r="E57" s="122" t="s">
        <v>98</v>
      </c>
      <c r="F57" s="122"/>
      <c r="G57" s="122"/>
      <c r="H57" s="122"/>
      <c r="I57" s="122"/>
      <c r="J57" s="9"/>
      <c r="K57" s="122" t="s">
        <v>99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'03 - Zařízení silnoproudé...'!J29</f>
        <v>0</v>
      </c>
      <c r="AH57" s="9"/>
      <c r="AI57" s="9"/>
      <c r="AJ57" s="9"/>
      <c r="AK57" s="9"/>
      <c r="AL57" s="9"/>
      <c r="AM57" s="9"/>
      <c r="AN57" s="123">
        <f>SUM(AG57,AT57)</f>
        <v>0</v>
      </c>
      <c r="AO57" s="9"/>
      <c r="AP57" s="9"/>
      <c r="AQ57" s="124" t="s">
        <v>86</v>
      </c>
      <c r="AR57" s="121"/>
      <c r="AS57" s="125">
        <v>0</v>
      </c>
      <c r="AT57" s="126">
        <f>ROUND(SUM(AV57:AW57),2)</f>
        <v>0</v>
      </c>
      <c r="AU57" s="127">
        <f>'03 - Zařízení silnoproudé...'!P87</f>
        <v>0</v>
      </c>
      <c r="AV57" s="126">
        <f>'03 - Zařízení silnoproudé...'!J32</f>
        <v>0</v>
      </c>
      <c r="AW57" s="126">
        <f>'03 - Zařízení silnoproudé...'!J33</f>
        <v>0</v>
      </c>
      <c r="AX57" s="126">
        <f>'03 - Zařízení silnoproudé...'!J34</f>
        <v>0</v>
      </c>
      <c r="AY57" s="126">
        <f>'03 - Zařízení silnoproudé...'!J35</f>
        <v>0</v>
      </c>
      <c r="AZ57" s="126">
        <f>'03 - Zařízení silnoproudé...'!F32</f>
        <v>0</v>
      </c>
      <c r="BA57" s="126">
        <f>'03 - Zařízení silnoproudé...'!F33</f>
        <v>0</v>
      </c>
      <c r="BB57" s="126">
        <f>'03 - Zařízení silnoproudé...'!F34</f>
        <v>0</v>
      </c>
      <c r="BC57" s="126">
        <f>'03 - Zařízení silnoproudé...'!F35</f>
        <v>0</v>
      </c>
      <c r="BD57" s="128">
        <f>'03 - Zařízení silnoproudé...'!F36</f>
        <v>0</v>
      </c>
      <c r="BT57" s="129" t="s">
        <v>84</v>
      </c>
      <c r="BV57" s="129" t="s">
        <v>77</v>
      </c>
      <c r="BW57" s="129" t="s">
        <v>100</v>
      </c>
      <c r="BX57" s="129" t="s">
        <v>91</v>
      </c>
      <c r="CL57" s="129" t="s">
        <v>101</v>
      </c>
    </row>
    <row r="58" s="5" customFormat="1" ht="16.5" customHeight="1">
      <c r="B58" s="108"/>
      <c r="C58" s="109"/>
      <c r="D58" s="110" t="s">
        <v>102</v>
      </c>
      <c r="E58" s="110"/>
      <c r="F58" s="110"/>
      <c r="G58" s="110"/>
      <c r="H58" s="110"/>
      <c r="I58" s="111"/>
      <c r="J58" s="110" t="s">
        <v>103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ROUND(AG59,2)</f>
        <v>0</v>
      </c>
      <c r="AH58" s="111"/>
      <c r="AI58" s="111"/>
      <c r="AJ58" s="111"/>
      <c r="AK58" s="111"/>
      <c r="AL58" s="111"/>
      <c r="AM58" s="111"/>
      <c r="AN58" s="113">
        <f>SUM(AG58,AT58)</f>
        <v>0</v>
      </c>
      <c r="AO58" s="111"/>
      <c r="AP58" s="111"/>
      <c r="AQ58" s="114" t="s">
        <v>104</v>
      </c>
      <c r="AR58" s="108"/>
      <c r="AS58" s="115">
        <f>ROUND(AS59,2)</f>
        <v>0</v>
      </c>
      <c r="AT58" s="116">
        <f>ROUND(SUM(AV58:AW58),2)</f>
        <v>0</v>
      </c>
      <c r="AU58" s="117">
        <f>ROUND(AU59,5)</f>
        <v>0</v>
      </c>
      <c r="AV58" s="116">
        <f>ROUND(AZ58*L26,2)</f>
        <v>0</v>
      </c>
      <c r="AW58" s="116">
        <f>ROUND(BA58*L27,2)</f>
        <v>0</v>
      </c>
      <c r="AX58" s="116">
        <f>ROUND(BB58*L26,2)</f>
        <v>0</v>
      </c>
      <c r="AY58" s="116">
        <f>ROUND(BC58*L27,2)</f>
        <v>0</v>
      </c>
      <c r="AZ58" s="116">
        <f>ROUND(AZ59,2)</f>
        <v>0</v>
      </c>
      <c r="BA58" s="116">
        <f>ROUND(BA59,2)</f>
        <v>0</v>
      </c>
      <c r="BB58" s="116">
        <f>ROUND(BB59,2)</f>
        <v>0</v>
      </c>
      <c r="BC58" s="116">
        <f>ROUND(BC59,2)</f>
        <v>0</v>
      </c>
      <c r="BD58" s="118">
        <f>ROUND(BD59,2)</f>
        <v>0</v>
      </c>
      <c r="BS58" s="119" t="s">
        <v>74</v>
      </c>
      <c r="BT58" s="119" t="s">
        <v>82</v>
      </c>
      <c r="BU58" s="119" t="s">
        <v>76</v>
      </c>
      <c r="BV58" s="119" t="s">
        <v>77</v>
      </c>
      <c r="BW58" s="119" t="s">
        <v>105</v>
      </c>
      <c r="BX58" s="119" t="s">
        <v>7</v>
      </c>
      <c r="CL58" s="119" t="s">
        <v>5</v>
      </c>
      <c r="CM58" s="119" t="s">
        <v>84</v>
      </c>
    </row>
    <row r="59" s="6" customFormat="1" ht="16.5" customHeight="1">
      <c r="A59" s="120" t="s">
        <v>85</v>
      </c>
      <c r="B59" s="121"/>
      <c r="C59" s="9"/>
      <c r="D59" s="9"/>
      <c r="E59" s="122" t="s">
        <v>102</v>
      </c>
      <c r="F59" s="122"/>
      <c r="G59" s="122"/>
      <c r="H59" s="122"/>
      <c r="I59" s="122"/>
      <c r="J59" s="9"/>
      <c r="K59" s="122" t="s">
        <v>92</v>
      </c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3">
        <f>'IO-01 - Architektonicko-s...'!J29</f>
        <v>0</v>
      </c>
      <c r="AH59" s="9"/>
      <c r="AI59" s="9"/>
      <c r="AJ59" s="9"/>
      <c r="AK59" s="9"/>
      <c r="AL59" s="9"/>
      <c r="AM59" s="9"/>
      <c r="AN59" s="123">
        <f>SUM(AG59,AT59)</f>
        <v>0</v>
      </c>
      <c r="AO59" s="9"/>
      <c r="AP59" s="9"/>
      <c r="AQ59" s="124" t="s">
        <v>86</v>
      </c>
      <c r="AR59" s="121"/>
      <c r="AS59" s="130">
        <v>0</v>
      </c>
      <c r="AT59" s="131">
        <f>ROUND(SUM(AV59:AW59),2)</f>
        <v>0</v>
      </c>
      <c r="AU59" s="132">
        <f>'IO-01 - Architektonicko-s...'!P89</f>
        <v>0</v>
      </c>
      <c r="AV59" s="131">
        <f>'IO-01 - Architektonicko-s...'!J32</f>
        <v>0</v>
      </c>
      <c r="AW59" s="131">
        <f>'IO-01 - Architektonicko-s...'!J33</f>
        <v>0</v>
      </c>
      <c r="AX59" s="131">
        <f>'IO-01 - Architektonicko-s...'!J34</f>
        <v>0</v>
      </c>
      <c r="AY59" s="131">
        <f>'IO-01 - Architektonicko-s...'!J35</f>
        <v>0</v>
      </c>
      <c r="AZ59" s="131">
        <f>'IO-01 - Architektonicko-s...'!F32</f>
        <v>0</v>
      </c>
      <c r="BA59" s="131">
        <f>'IO-01 - Architektonicko-s...'!F33</f>
        <v>0</v>
      </c>
      <c r="BB59" s="131">
        <f>'IO-01 - Architektonicko-s...'!F34</f>
        <v>0</v>
      </c>
      <c r="BC59" s="131">
        <f>'IO-01 - Architektonicko-s...'!F35</f>
        <v>0</v>
      </c>
      <c r="BD59" s="133">
        <f>'IO-01 - Architektonicko-s...'!F36</f>
        <v>0</v>
      </c>
      <c r="BT59" s="129" t="s">
        <v>84</v>
      </c>
      <c r="BV59" s="129" t="s">
        <v>77</v>
      </c>
      <c r="BW59" s="129" t="s">
        <v>106</v>
      </c>
      <c r="BX59" s="129" t="s">
        <v>105</v>
      </c>
      <c r="CL59" s="129" t="s">
        <v>107</v>
      </c>
    </row>
    <row r="60" s="1" customFormat="1" ht="30" customHeight="1">
      <c r="B60" s="48"/>
      <c r="AR60" s="48"/>
    </row>
    <row r="61" s="1" customFormat="1" ht="6.96" customHeight="1">
      <c r="B61" s="69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48"/>
    </row>
  </sheetData>
  <mergeCells count="6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9:AP59"/>
    <mergeCell ref="AN57:AP57"/>
    <mergeCell ref="AN54:AP54"/>
    <mergeCell ref="AN55:AP55"/>
    <mergeCell ref="AN56:AP56"/>
    <mergeCell ref="AN58:AP58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58:H58"/>
    <mergeCell ref="C49:G49"/>
    <mergeCell ref="D52:H52"/>
    <mergeCell ref="E53:I53"/>
    <mergeCell ref="D54:H54"/>
    <mergeCell ref="E55:I55"/>
    <mergeCell ref="E56:I56"/>
    <mergeCell ref="E57:I57"/>
    <mergeCell ref="E59:I59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J54:AF54"/>
    <mergeCell ref="K55:AF55"/>
    <mergeCell ref="K56:AF56"/>
    <mergeCell ref="K57:AF57"/>
    <mergeCell ref="J58:AF58"/>
    <mergeCell ref="K59:AF59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3" location="'VRN - Vedlejší a ostatní ...'!C2" display="/"/>
    <hyperlink ref="A55" location="'01 - Architektonicko-stav...'!C2" display="/"/>
    <hyperlink ref="A56" location="'02 - Bleskosvod'!C2" display="/"/>
    <hyperlink ref="A57" location="'03 - Zařízení silnoproudé...'!C2" display="/"/>
    <hyperlink ref="A59" location="'IO-01 - Architektonicko-s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108</v>
      </c>
      <c r="G1" s="137" t="s">
        <v>109</v>
      </c>
      <c r="H1" s="137"/>
      <c r="I1" s="138"/>
      <c r="J1" s="137" t="s">
        <v>110</v>
      </c>
      <c r="K1" s="136" t="s">
        <v>111</v>
      </c>
      <c r="L1" s="137" t="s">
        <v>112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87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113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Skladová hala doplňkového vybavení mobilní techniky v areálu KSÚSV v Pacově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114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115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116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115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5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17. 8. 2018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28" customHeight="1">
      <c r="B26" s="146"/>
      <c r="C26" s="147"/>
      <c r="D26" s="147"/>
      <c r="E26" s="46" t="s">
        <v>117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ROUND(J84,2)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ROUND(SUM(BE84:BE112), 2)</f>
        <v>0</v>
      </c>
      <c r="G32" s="49"/>
      <c r="H32" s="49"/>
      <c r="I32" s="156">
        <v>0.20999999999999999</v>
      </c>
      <c r="J32" s="155">
        <f>ROUND(ROUND((SUM(BE84:BE112)),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ROUND(SUM(BF84:BF112), 2)</f>
        <v>0</v>
      </c>
      <c r="G33" s="49"/>
      <c r="H33" s="49"/>
      <c r="I33" s="156">
        <v>0.14999999999999999</v>
      </c>
      <c r="J33" s="155">
        <f>ROUND(ROUND((SUM(BF84:BF112)),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ROUND(SUM(BG84:BG112),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ROUND(SUM(BH84:BH112),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ROUND(SUM(BI84:BI112),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Skladová hala doplňkového vybavení mobilní techniky v areálu KSÚSV v Pacově</v>
      </c>
      <c r="F47" s="42"/>
      <c r="G47" s="42"/>
      <c r="H47" s="42"/>
      <c r="I47" s="142"/>
      <c r="J47" s="49"/>
      <c r="K47" s="53"/>
    </row>
    <row r="48">
      <c r="B48" s="30"/>
      <c r="C48" s="42" t="s">
        <v>114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115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116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VRN - Vedlejší a ostatní náklady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Pacov, ul. Nádražní, areál KSÚS Vysočiny</v>
      </c>
      <c r="G53" s="49"/>
      <c r="H53" s="49"/>
      <c r="I53" s="144" t="s">
        <v>25</v>
      </c>
      <c r="J53" s="145" t="str">
        <f>IF(J14="","",J14)</f>
        <v>17. 8. 2018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KSÚS Vysočiny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J84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123</v>
      </c>
      <c r="E61" s="176"/>
      <c r="F61" s="176"/>
      <c r="G61" s="176"/>
      <c r="H61" s="176"/>
      <c r="I61" s="177"/>
      <c r="J61" s="178">
        <f>J85</f>
        <v>0</v>
      </c>
      <c r="K61" s="179"/>
    </row>
    <row r="62" s="9" customFormat="1" ht="19.92" customHeight="1">
      <c r="B62" s="180"/>
      <c r="C62" s="181"/>
      <c r="D62" s="182" t="s">
        <v>124</v>
      </c>
      <c r="E62" s="183"/>
      <c r="F62" s="183"/>
      <c r="G62" s="183"/>
      <c r="H62" s="183"/>
      <c r="I62" s="184"/>
      <c r="J62" s="185">
        <f>J86</f>
        <v>0</v>
      </c>
      <c r="K62" s="186"/>
    </row>
    <row r="63" s="1" customFormat="1" ht="21.84" customHeight="1">
      <c r="B63" s="48"/>
      <c r="C63" s="49"/>
      <c r="D63" s="49"/>
      <c r="E63" s="49"/>
      <c r="F63" s="49"/>
      <c r="G63" s="49"/>
      <c r="H63" s="49"/>
      <c r="I63" s="142"/>
      <c r="J63" s="49"/>
      <c r="K63" s="53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4"/>
      <c r="J64" s="70"/>
      <c r="K64" s="71"/>
    </row>
    <row r="68" s="1" customFormat="1" ht="6.96" customHeight="1">
      <c r="B68" s="72"/>
      <c r="C68" s="73"/>
      <c r="D68" s="73"/>
      <c r="E68" s="73"/>
      <c r="F68" s="73"/>
      <c r="G68" s="73"/>
      <c r="H68" s="73"/>
      <c r="I68" s="165"/>
      <c r="J68" s="73"/>
      <c r="K68" s="73"/>
      <c r="L68" s="48"/>
    </row>
    <row r="69" s="1" customFormat="1" ht="36.96" customHeight="1">
      <c r="B69" s="48"/>
      <c r="C69" s="74" t="s">
        <v>125</v>
      </c>
      <c r="I69" s="187"/>
      <c r="L69" s="48"/>
    </row>
    <row r="70" s="1" customFormat="1" ht="6.96" customHeight="1">
      <c r="B70" s="48"/>
      <c r="I70" s="187"/>
      <c r="L70" s="48"/>
    </row>
    <row r="71" s="1" customFormat="1" ht="14.4" customHeight="1">
      <c r="B71" s="48"/>
      <c r="C71" s="76" t="s">
        <v>19</v>
      </c>
      <c r="I71" s="187"/>
      <c r="L71" s="48"/>
    </row>
    <row r="72" s="1" customFormat="1" ht="16.5" customHeight="1">
      <c r="B72" s="48"/>
      <c r="E72" s="188" t="str">
        <f>E7</f>
        <v>Skladová hala doplňkového vybavení mobilní techniky v areálu KSÚSV v Pacově</v>
      </c>
      <c r="F72" s="76"/>
      <c r="G72" s="76"/>
      <c r="H72" s="76"/>
      <c r="I72" s="187"/>
      <c r="L72" s="48"/>
    </row>
    <row r="73">
      <c r="B73" s="30"/>
      <c r="C73" s="76" t="s">
        <v>114</v>
      </c>
      <c r="L73" s="30"/>
    </row>
    <row r="74" s="1" customFormat="1" ht="16.5" customHeight="1">
      <c r="B74" s="48"/>
      <c r="E74" s="188" t="s">
        <v>115</v>
      </c>
      <c r="F74" s="1"/>
      <c r="G74" s="1"/>
      <c r="H74" s="1"/>
      <c r="I74" s="187"/>
      <c r="L74" s="48"/>
    </row>
    <row r="75" s="1" customFormat="1" ht="14.4" customHeight="1">
      <c r="B75" s="48"/>
      <c r="C75" s="76" t="s">
        <v>116</v>
      </c>
      <c r="I75" s="187"/>
      <c r="L75" s="48"/>
    </row>
    <row r="76" s="1" customFormat="1" ht="17.25" customHeight="1">
      <c r="B76" s="48"/>
      <c r="E76" s="79" t="str">
        <f>E11</f>
        <v>VRN - Vedlejší a ostatní náklady</v>
      </c>
      <c r="F76" s="1"/>
      <c r="G76" s="1"/>
      <c r="H76" s="1"/>
      <c r="I76" s="187"/>
      <c r="L76" s="48"/>
    </row>
    <row r="77" s="1" customFormat="1" ht="6.96" customHeight="1">
      <c r="B77" s="48"/>
      <c r="I77" s="187"/>
      <c r="L77" s="48"/>
    </row>
    <row r="78" s="1" customFormat="1" ht="18" customHeight="1">
      <c r="B78" s="48"/>
      <c r="C78" s="76" t="s">
        <v>23</v>
      </c>
      <c r="F78" s="189" t="str">
        <f>F14</f>
        <v>Pacov, ul. Nádražní, areál KSÚS Vysočiny</v>
      </c>
      <c r="I78" s="190" t="s">
        <v>25</v>
      </c>
      <c r="J78" s="81" t="str">
        <f>IF(J14="","",J14)</f>
        <v>17. 8. 2018</v>
      </c>
      <c r="L78" s="48"/>
    </row>
    <row r="79" s="1" customFormat="1" ht="6.96" customHeight="1">
      <c r="B79" s="48"/>
      <c r="I79" s="187"/>
      <c r="L79" s="48"/>
    </row>
    <row r="80" s="1" customFormat="1">
      <c r="B80" s="48"/>
      <c r="C80" s="76" t="s">
        <v>27</v>
      </c>
      <c r="F80" s="189" t="str">
        <f>E17</f>
        <v>KSÚS Vysočiny</v>
      </c>
      <c r="I80" s="190" t="s">
        <v>34</v>
      </c>
      <c r="J80" s="189" t="str">
        <f>E23</f>
        <v>PROJEKT CENTRUM NOVA s.r.o.</v>
      </c>
      <c r="L80" s="48"/>
    </row>
    <row r="81" s="1" customFormat="1" ht="14.4" customHeight="1">
      <c r="B81" s="48"/>
      <c r="C81" s="76" t="s">
        <v>32</v>
      </c>
      <c r="F81" s="189" t="str">
        <f>IF(E20="","",E20)</f>
        <v/>
      </c>
      <c r="I81" s="187"/>
      <c r="L81" s="48"/>
    </row>
    <row r="82" s="1" customFormat="1" ht="10.32" customHeight="1">
      <c r="B82" s="48"/>
      <c r="I82" s="187"/>
      <c r="L82" s="48"/>
    </row>
    <row r="83" s="10" customFormat="1" ht="29.28" customHeight="1">
      <c r="B83" s="191"/>
      <c r="C83" s="192" t="s">
        <v>126</v>
      </c>
      <c r="D83" s="193" t="s">
        <v>60</v>
      </c>
      <c r="E83" s="193" t="s">
        <v>56</v>
      </c>
      <c r="F83" s="193" t="s">
        <v>127</v>
      </c>
      <c r="G83" s="193" t="s">
        <v>128</v>
      </c>
      <c r="H83" s="193" t="s">
        <v>129</v>
      </c>
      <c r="I83" s="194" t="s">
        <v>130</v>
      </c>
      <c r="J83" s="193" t="s">
        <v>120</v>
      </c>
      <c r="K83" s="195" t="s">
        <v>131</v>
      </c>
      <c r="L83" s="191"/>
      <c r="M83" s="94" t="s">
        <v>132</v>
      </c>
      <c r="N83" s="95" t="s">
        <v>45</v>
      </c>
      <c r="O83" s="95" t="s">
        <v>133</v>
      </c>
      <c r="P83" s="95" t="s">
        <v>134</v>
      </c>
      <c r="Q83" s="95" t="s">
        <v>135</v>
      </c>
      <c r="R83" s="95" t="s">
        <v>136</v>
      </c>
      <c r="S83" s="95" t="s">
        <v>137</v>
      </c>
      <c r="T83" s="96" t="s">
        <v>138</v>
      </c>
    </row>
    <row r="84" s="1" customFormat="1" ht="29.28" customHeight="1">
      <c r="B84" s="48"/>
      <c r="C84" s="98" t="s">
        <v>121</v>
      </c>
      <c r="I84" s="187"/>
      <c r="J84" s="196">
        <f>BK84</f>
        <v>0</v>
      </c>
      <c r="L84" s="48"/>
      <c r="M84" s="97"/>
      <c r="N84" s="84"/>
      <c r="O84" s="84"/>
      <c r="P84" s="197">
        <f>P85</f>
        <v>0</v>
      </c>
      <c r="Q84" s="84"/>
      <c r="R84" s="197">
        <f>R85</f>
        <v>0</v>
      </c>
      <c r="S84" s="84"/>
      <c r="T84" s="198">
        <f>T85</f>
        <v>0</v>
      </c>
      <c r="AT84" s="26" t="s">
        <v>74</v>
      </c>
      <c r="AU84" s="26" t="s">
        <v>122</v>
      </c>
      <c r="BK84" s="199">
        <f>BK85</f>
        <v>0</v>
      </c>
    </row>
    <row r="85" s="11" customFormat="1" ht="37.44001" customHeight="1">
      <c r="B85" s="200"/>
      <c r="D85" s="201" t="s">
        <v>74</v>
      </c>
      <c r="E85" s="202" t="s">
        <v>139</v>
      </c>
      <c r="F85" s="202" t="s">
        <v>140</v>
      </c>
      <c r="I85" s="203"/>
      <c r="J85" s="204">
        <f>BK85</f>
        <v>0</v>
      </c>
      <c r="L85" s="200"/>
      <c r="M85" s="205"/>
      <c r="N85" s="206"/>
      <c r="O85" s="206"/>
      <c r="P85" s="207">
        <f>P86</f>
        <v>0</v>
      </c>
      <c r="Q85" s="206"/>
      <c r="R85" s="207">
        <f>R86</f>
        <v>0</v>
      </c>
      <c r="S85" s="206"/>
      <c r="T85" s="208">
        <f>T86</f>
        <v>0</v>
      </c>
      <c r="AR85" s="201" t="s">
        <v>141</v>
      </c>
      <c r="AT85" s="209" t="s">
        <v>74</v>
      </c>
      <c r="AU85" s="209" t="s">
        <v>75</v>
      </c>
      <c r="AY85" s="201" t="s">
        <v>142</v>
      </c>
      <c r="BK85" s="210">
        <f>BK86</f>
        <v>0</v>
      </c>
    </row>
    <row r="86" s="11" customFormat="1" ht="19.92" customHeight="1">
      <c r="B86" s="200"/>
      <c r="D86" s="201" t="s">
        <v>74</v>
      </c>
      <c r="E86" s="211" t="s">
        <v>143</v>
      </c>
      <c r="F86" s="211" t="s">
        <v>80</v>
      </c>
      <c r="I86" s="203"/>
      <c r="J86" s="212">
        <f>BK86</f>
        <v>0</v>
      </c>
      <c r="L86" s="200"/>
      <c r="M86" s="205"/>
      <c r="N86" s="206"/>
      <c r="O86" s="206"/>
      <c r="P86" s="207">
        <f>SUM(P87:P112)</f>
        <v>0</v>
      </c>
      <c r="Q86" s="206"/>
      <c r="R86" s="207">
        <f>SUM(R87:R112)</f>
        <v>0</v>
      </c>
      <c r="S86" s="206"/>
      <c r="T86" s="208">
        <f>SUM(T87:T112)</f>
        <v>0</v>
      </c>
      <c r="AR86" s="201" t="s">
        <v>141</v>
      </c>
      <c r="AT86" s="209" t="s">
        <v>74</v>
      </c>
      <c r="AU86" s="209" t="s">
        <v>82</v>
      </c>
      <c r="AY86" s="201" t="s">
        <v>142</v>
      </c>
      <c r="BK86" s="210">
        <f>SUM(BK87:BK112)</f>
        <v>0</v>
      </c>
    </row>
    <row r="87" s="1" customFormat="1" ht="16.5" customHeight="1">
      <c r="B87" s="213"/>
      <c r="C87" s="214" t="s">
        <v>82</v>
      </c>
      <c r="D87" s="214" t="s">
        <v>144</v>
      </c>
      <c r="E87" s="215" t="s">
        <v>145</v>
      </c>
      <c r="F87" s="216" t="s">
        <v>146</v>
      </c>
      <c r="G87" s="217" t="s">
        <v>147</v>
      </c>
      <c r="H87" s="218">
        <v>1</v>
      </c>
      <c r="I87" s="219"/>
      <c r="J87" s="220">
        <f>ROUND(I87*H87,2)</f>
        <v>0</v>
      </c>
      <c r="K87" s="216" t="s">
        <v>5</v>
      </c>
      <c r="L87" s="48"/>
      <c r="M87" s="221" t="s">
        <v>5</v>
      </c>
      <c r="N87" s="222" t="s">
        <v>46</v>
      </c>
      <c r="O87" s="49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AR87" s="26" t="s">
        <v>141</v>
      </c>
      <c r="AT87" s="26" t="s">
        <v>144</v>
      </c>
      <c r="AU87" s="26" t="s">
        <v>84</v>
      </c>
      <c r="AY87" s="26" t="s">
        <v>142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26" t="s">
        <v>82</v>
      </c>
      <c r="BK87" s="225">
        <f>ROUND(I87*H87,2)</f>
        <v>0</v>
      </c>
      <c r="BL87" s="26" t="s">
        <v>141</v>
      </c>
      <c r="BM87" s="26" t="s">
        <v>148</v>
      </c>
    </row>
    <row r="88" s="1" customFormat="1">
      <c r="B88" s="48"/>
      <c r="D88" s="226" t="s">
        <v>149</v>
      </c>
      <c r="F88" s="227" t="s">
        <v>150</v>
      </c>
      <c r="I88" s="187"/>
      <c r="L88" s="48"/>
      <c r="M88" s="228"/>
      <c r="N88" s="49"/>
      <c r="O88" s="49"/>
      <c r="P88" s="49"/>
      <c r="Q88" s="49"/>
      <c r="R88" s="49"/>
      <c r="S88" s="49"/>
      <c r="T88" s="87"/>
      <c r="AT88" s="26" t="s">
        <v>149</v>
      </c>
      <c r="AU88" s="26" t="s">
        <v>84</v>
      </c>
    </row>
    <row r="89" s="1" customFormat="1" ht="16.5" customHeight="1">
      <c r="B89" s="213"/>
      <c r="C89" s="214" t="s">
        <v>84</v>
      </c>
      <c r="D89" s="214" t="s">
        <v>144</v>
      </c>
      <c r="E89" s="215" t="s">
        <v>151</v>
      </c>
      <c r="F89" s="216" t="s">
        <v>152</v>
      </c>
      <c r="G89" s="217" t="s">
        <v>147</v>
      </c>
      <c r="H89" s="218">
        <v>1</v>
      </c>
      <c r="I89" s="219"/>
      <c r="J89" s="220">
        <f>ROUND(I89*H89,2)</f>
        <v>0</v>
      </c>
      <c r="K89" s="216" t="s">
        <v>5</v>
      </c>
      <c r="L89" s="48"/>
      <c r="M89" s="221" t="s">
        <v>5</v>
      </c>
      <c r="N89" s="222" t="s">
        <v>46</v>
      </c>
      <c r="O89" s="49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6" t="s">
        <v>141</v>
      </c>
      <c r="AT89" s="26" t="s">
        <v>144</v>
      </c>
      <c r="AU89" s="26" t="s">
        <v>84</v>
      </c>
      <c r="AY89" s="26" t="s">
        <v>142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6" t="s">
        <v>82</v>
      </c>
      <c r="BK89" s="225">
        <f>ROUND(I89*H89,2)</f>
        <v>0</v>
      </c>
      <c r="BL89" s="26" t="s">
        <v>141</v>
      </c>
      <c r="BM89" s="26" t="s">
        <v>153</v>
      </c>
    </row>
    <row r="90" s="1" customFormat="1">
      <c r="B90" s="48"/>
      <c r="D90" s="226" t="s">
        <v>149</v>
      </c>
      <c r="F90" s="227" t="s">
        <v>154</v>
      </c>
      <c r="I90" s="187"/>
      <c r="L90" s="48"/>
      <c r="M90" s="228"/>
      <c r="N90" s="49"/>
      <c r="O90" s="49"/>
      <c r="P90" s="49"/>
      <c r="Q90" s="49"/>
      <c r="R90" s="49"/>
      <c r="S90" s="49"/>
      <c r="T90" s="87"/>
      <c r="AT90" s="26" t="s">
        <v>149</v>
      </c>
      <c r="AU90" s="26" t="s">
        <v>84</v>
      </c>
    </row>
    <row r="91" s="1" customFormat="1" ht="16.5" customHeight="1">
      <c r="B91" s="213"/>
      <c r="C91" s="214" t="s">
        <v>155</v>
      </c>
      <c r="D91" s="214" t="s">
        <v>144</v>
      </c>
      <c r="E91" s="215" t="s">
        <v>156</v>
      </c>
      <c r="F91" s="216" t="s">
        <v>157</v>
      </c>
      <c r="G91" s="217" t="s">
        <v>147</v>
      </c>
      <c r="H91" s="218">
        <v>1</v>
      </c>
      <c r="I91" s="219"/>
      <c r="J91" s="220">
        <f>ROUND(I91*H91,2)</f>
        <v>0</v>
      </c>
      <c r="K91" s="216" t="s">
        <v>5</v>
      </c>
      <c r="L91" s="48"/>
      <c r="M91" s="221" t="s">
        <v>5</v>
      </c>
      <c r="N91" s="222" t="s">
        <v>46</v>
      </c>
      <c r="O91" s="49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6" t="s">
        <v>141</v>
      </c>
      <c r="AT91" s="26" t="s">
        <v>144</v>
      </c>
      <c r="AU91" s="26" t="s">
        <v>84</v>
      </c>
      <c r="AY91" s="26" t="s">
        <v>142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6" t="s">
        <v>82</v>
      </c>
      <c r="BK91" s="225">
        <f>ROUND(I91*H91,2)</f>
        <v>0</v>
      </c>
      <c r="BL91" s="26" t="s">
        <v>141</v>
      </c>
      <c r="BM91" s="26" t="s">
        <v>158</v>
      </c>
    </row>
    <row r="92" s="1" customFormat="1">
      <c r="B92" s="48"/>
      <c r="D92" s="226" t="s">
        <v>149</v>
      </c>
      <c r="F92" s="227" t="s">
        <v>159</v>
      </c>
      <c r="I92" s="187"/>
      <c r="L92" s="48"/>
      <c r="M92" s="228"/>
      <c r="N92" s="49"/>
      <c r="O92" s="49"/>
      <c r="P92" s="49"/>
      <c r="Q92" s="49"/>
      <c r="R92" s="49"/>
      <c r="S92" s="49"/>
      <c r="T92" s="87"/>
      <c r="AT92" s="26" t="s">
        <v>149</v>
      </c>
      <c r="AU92" s="26" t="s">
        <v>84</v>
      </c>
    </row>
    <row r="93" s="1" customFormat="1" ht="16.5" customHeight="1">
      <c r="B93" s="213"/>
      <c r="C93" s="214" t="s">
        <v>141</v>
      </c>
      <c r="D93" s="214" t="s">
        <v>144</v>
      </c>
      <c r="E93" s="215" t="s">
        <v>160</v>
      </c>
      <c r="F93" s="216" t="s">
        <v>161</v>
      </c>
      <c r="G93" s="217" t="s">
        <v>147</v>
      </c>
      <c r="H93" s="218">
        <v>1</v>
      </c>
      <c r="I93" s="219"/>
      <c r="J93" s="220">
        <f>ROUND(I93*H93,2)</f>
        <v>0</v>
      </c>
      <c r="K93" s="216" t="s">
        <v>5</v>
      </c>
      <c r="L93" s="48"/>
      <c r="M93" s="221" t="s">
        <v>5</v>
      </c>
      <c r="N93" s="222" t="s">
        <v>46</v>
      </c>
      <c r="O93" s="49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6" t="s">
        <v>141</v>
      </c>
      <c r="AT93" s="26" t="s">
        <v>144</v>
      </c>
      <c r="AU93" s="26" t="s">
        <v>84</v>
      </c>
      <c r="AY93" s="26" t="s">
        <v>142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6" t="s">
        <v>82</v>
      </c>
      <c r="BK93" s="225">
        <f>ROUND(I93*H93,2)</f>
        <v>0</v>
      </c>
      <c r="BL93" s="26" t="s">
        <v>141</v>
      </c>
      <c r="BM93" s="26" t="s">
        <v>162</v>
      </c>
    </row>
    <row r="94" s="1" customFormat="1">
      <c r="B94" s="48"/>
      <c r="D94" s="226" t="s">
        <v>149</v>
      </c>
      <c r="F94" s="227" t="s">
        <v>163</v>
      </c>
      <c r="I94" s="187"/>
      <c r="L94" s="48"/>
      <c r="M94" s="228"/>
      <c r="N94" s="49"/>
      <c r="O94" s="49"/>
      <c r="P94" s="49"/>
      <c r="Q94" s="49"/>
      <c r="R94" s="49"/>
      <c r="S94" s="49"/>
      <c r="T94" s="87"/>
      <c r="AT94" s="26" t="s">
        <v>149</v>
      </c>
      <c r="AU94" s="26" t="s">
        <v>84</v>
      </c>
    </row>
    <row r="95" s="1" customFormat="1" ht="16.5" customHeight="1">
      <c r="B95" s="213"/>
      <c r="C95" s="214" t="s">
        <v>164</v>
      </c>
      <c r="D95" s="214" t="s">
        <v>144</v>
      </c>
      <c r="E95" s="215" t="s">
        <v>165</v>
      </c>
      <c r="F95" s="216" t="s">
        <v>166</v>
      </c>
      <c r="G95" s="217" t="s">
        <v>147</v>
      </c>
      <c r="H95" s="218">
        <v>1</v>
      </c>
      <c r="I95" s="219"/>
      <c r="J95" s="220">
        <f>ROUND(I95*H95,2)</f>
        <v>0</v>
      </c>
      <c r="K95" s="216" t="s">
        <v>5</v>
      </c>
      <c r="L95" s="48"/>
      <c r="M95" s="221" t="s">
        <v>5</v>
      </c>
      <c r="N95" s="222" t="s">
        <v>46</v>
      </c>
      <c r="O95" s="49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6" t="s">
        <v>141</v>
      </c>
      <c r="AT95" s="26" t="s">
        <v>144</v>
      </c>
      <c r="AU95" s="26" t="s">
        <v>84</v>
      </c>
      <c r="AY95" s="26" t="s">
        <v>142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6" t="s">
        <v>82</v>
      </c>
      <c r="BK95" s="225">
        <f>ROUND(I95*H95,2)</f>
        <v>0</v>
      </c>
      <c r="BL95" s="26" t="s">
        <v>141</v>
      </c>
      <c r="BM95" s="26" t="s">
        <v>167</v>
      </c>
    </row>
    <row r="96" s="1" customFormat="1">
      <c r="B96" s="48"/>
      <c r="D96" s="226" t="s">
        <v>149</v>
      </c>
      <c r="F96" s="227" t="s">
        <v>168</v>
      </c>
      <c r="I96" s="18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149</v>
      </c>
      <c r="AU96" s="26" t="s">
        <v>84</v>
      </c>
    </row>
    <row r="97" s="1" customFormat="1" ht="16.5" customHeight="1">
      <c r="B97" s="213"/>
      <c r="C97" s="214" t="s">
        <v>169</v>
      </c>
      <c r="D97" s="214" t="s">
        <v>144</v>
      </c>
      <c r="E97" s="215" t="s">
        <v>170</v>
      </c>
      <c r="F97" s="216" t="s">
        <v>171</v>
      </c>
      <c r="G97" s="217" t="s">
        <v>147</v>
      </c>
      <c r="H97" s="218">
        <v>1</v>
      </c>
      <c r="I97" s="219"/>
      <c r="J97" s="220">
        <f>ROUND(I97*H97,2)</f>
        <v>0</v>
      </c>
      <c r="K97" s="216" t="s">
        <v>5</v>
      </c>
      <c r="L97" s="48"/>
      <c r="M97" s="221" t="s">
        <v>5</v>
      </c>
      <c r="N97" s="222" t="s">
        <v>46</v>
      </c>
      <c r="O97" s="49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6" t="s">
        <v>141</v>
      </c>
      <c r="AT97" s="26" t="s">
        <v>144</v>
      </c>
      <c r="AU97" s="26" t="s">
        <v>84</v>
      </c>
      <c r="AY97" s="26" t="s">
        <v>142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6" t="s">
        <v>82</v>
      </c>
      <c r="BK97" s="225">
        <f>ROUND(I97*H97,2)</f>
        <v>0</v>
      </c>
      <c r="BL97" s="26" t="s">
        <v>141</v>
      </c>
      <c r="BM97" s="26" t="s">
        <v>172</v>
      </c>
    </row>
    <row r="98" s="1" customFormat="1">
      <c r="B98" s="48"/>
      <c r="D98" s="226" t="s">
        <v>149</v>
      </c>
      <c r="F98" s="227" t="s">
        <v>173</v>
      </c>
      <c r="I98" s="187"/>
      <c r="L98" s="48"/>
      <c r="M98" s="228"/>
      <c r="N98" s="49"/>
      <c r="O98" s="49"/>
      <c r="P98" s="49"/>
      <c r="Q98" s="49"/>
      <c r="R98" s="49"/>
      <c r="S98" s="49"/>
      <c r="T98" s="87"/>
      <c r="AT98" s="26" t="s">
        <v>149</v>
      </c>
      <c r="AU98" s="26" t="s">
        <v>84</v>
      </c>
    </row>
    <row r="99" s="1" customFormat="1" ht="16.5" customHeight="1">
      <c r="B99" s="213"/>
      <c r="C99" s="214" t="s">
        <v>174</v>
      </c>
      <c r="D99" s="214" t="s">
        <v>144</v>
      </c>
      <c r="E99" s="215" t="s">
        <v>175</v>
      </c>
      <c r="F99" s="216" t="s">
        <v>176</v>
      </c>
      <c r="G99" s="217" t="s">
        <v>147</v>
      </c>
      <c r="H99" s="218">
        <v>1</v>
      </c>
      <c r="I99" s="219"/>
      <c r="J99" s="220">
        <f>ROUND(I99*H99,2)</f>
        <v>0</v>
      </c>
      <c r="K99" s="216" t="s">
        <v>5</v>
      </c>
      <c r="L99" s="48"/>
      <c r="M99" s="221" t="s">
        <v>5</v>
      </c>
      <c r="N99" s="222" t="s">
        <v>46</v>
      </c>
      <c r="O99" s="49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6" t="s">
        <v>141</v>
      </c>
      <c r="AT99" s="26" t="s">
        <v>144</v>
      </c>
      <c r="AU99" s="26" t="s">
        <v>84</v>
      </c>
      <c r="AY99" s="26" t="s">
        <v>142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6" t="s">
        <v>82</v>
      </c>
      <c r="BK99" s="225">
        <f>ROUND(I99*H99,2)</f>
        <v>0</v>
      </c>
      <c r="BL99" s="26" t="s">
        <v>141</v>
      </c>
      <c r="BM99" s="26" t="s">
        <v>177</v>
      </c>
    </row>
    <row r="100" s="1" customFormat="1">
      <c r="B100" s="48"/>
      <c r="D100" s="226" t="s">
        <v>149</v>
      </c>
      <c r="F100" s="227" t="s">
        <v>178</v>
      </c>
      <c r="I100" s="18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149</v>
      </c>
      <c r="AU100" s="26" t="s">
        <v>84</v>
      </c>
    </row>
    <row r="101" s="1" customFormat="1" ht="16.5" customHeight="1">
      <c r="B101" s="213"/>
      <c r="C101" s="214" t="s">
        <v>179</v>
      </c>
      <c r="D101" s="214" t="s">
        <v>144</v>
      </c>
      <c r="E101" s="215" t="s">
        <v>180</v>
      </c>
      <c r="F101" s="216" t="s">
        <v>181</v>
      </c>
      <c r="G101" s="217" t="s">
        <v>147</v>
      </c>
      <c r="H101" s="218">
        <v>1</v>
      </c>
      <c r="I101" s="219"/>
      <c r="J101" s="220">
        <f>ROUND(I101*H101,2)</f>
        <v>0</v>
      </c>
      <c r="K101" s="216" t="s">
        <v>5</v>
      </c>
      <c r="L101" s="48"/>
      <c r="M101" s="221" t="s">
        <v>5</v>
      </c>
      <c r="N101" s="222" t="s">
        <v>46</v>
      </c>
      <c r="O101" s="49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6" t="s">
        <v>141</v>
      </c>
      <c r="AT101" s="26" t="s">
        <v>144</v>
      </c>
      <c r="AU101" s="26" t="s">
        <v>84</v>
      </c>
      <c r="AY101" s="26" t="s">
        <v>142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6" t="s">
        <v>82</v>
      </c>
      <c r="BK101" s="225">
        <f>ROUND(I101*H101,2)</f>
        <v>0</v>
      </c>
      <c r="BL101" s="26" t="s">
        <v>141</v>
      </c>
      <c r="BM101" s="26" t="s">
        <v>182</v>
      </c>
    </row>
    <row r="102" s="1" customFormat="1">
      <c r="B102" s="48"/>
      <c r="D102" s="226" t="s">
        <v>149</v>
      </c>
      <c r="F102" s="227" t="s">
        <v>183</v>
      </c>
      <c r="I102" s="187"/>
      <c r="L102" s="48"/>
      <c r="M102" s="228"/>
      <c r="N102" s="49"/>
      <c r="O102" s="49"/>
      <c r="P102" s="49"/>
      <c r="Q102" s="49"/>
      <c r="R102" s="49"/>
      <c r="S102" s="49"/>
      <c r="T102" s="87"/>
      <c r="AT102" s="26" t="s">
        <v>149</v>
      </c>
      <c r="AU102" s="26" t="s">
        <v>84</v>
      </c>
    </row>
    <row r="103" s="1" customFormat="1" ht="25.5" customHeight="1">
      <c r="B103" s="213"/>
      <c r="C103" s="214" t="s">
        <v>184</v>
      </c>
      <c r="D103" s="214" t="s">
        <v>144</v>
      </c>
      <c r="E103" s="215" t="s">
        <v>185</v>
      </c>
      <c r="F103" s="216" t="s">
        <v>186</v>
      </c>
      <c r="G103" s="217" t="s">
        <v>147</v>
      </c>
      <c r="H103" s="218">
        <v>1</v>
      </c>
      <c r="I103" s="219"/>
      <c r="J103" s="220">
        <f>ROUND(I103*H103,2)</f>
        <v>0</v>
      </c>
      <c r="K103" s="216" t="s">
        <v>5</v>
      </c>
      <c r="L103" s="48"/>
      <c r="M103" s="221" t="s">
        <v>5</v>
      </c>
      <c r="N103" s="222" t="s">
        <v>46</v>
      </c>
      <c r="O103" s="49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6" t="s">
        <v>141</v>
      </c>
      <c r="AT103" s="26" t="s">
        <v>144</v>
      </c>
      <c r="AU103" s="26" t="s">
        <v>84</v>
      </c>
      <c r="AY103" s="26" t="s">
        <v>142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6" t="s">
        <v>82</v>
      </c>
      <c r="BK103" s="225">
        <f>ROUND(I103*H103,2)</f>
        <v>0</v>
      </c>
      <c r="BL103" s="26" t="s">
        <v>141</v>
      </c>
      <c r="BM103" s="26" t="s">
        <v>187</v>
      </c>
    </row>
    <row r="104" s="1" customFormat="1">
      <c r="B104" s="48"/>
      <c r="D104" s="226" t="s">
        <v>149</v>
      </c>
      <c r="F104" s="227" t="s">
        <v>188</v>
      </c>
      <c r="I104" s="187"/>
      <c r="L104" s="48"/>
      <c r="M104" s="228"/>
      <c r="N104" s="49"/>
      <c r="O104" s="49"/>
      <c r="P104" s="49"/>
      <c r="Q104" s="49"/>
      <c r="R104" s="49"/>
      <c r="S104" s="49"/>
      <c r="T104" s="87"/>
      <c r="AT104" s="26" t="s">
        <v>149</v>
      </c>
      <c r="AU104" s="26" t="s">
        <v>84</v>
      </c>
    </row>
    <row r="105" s="1" customFormat="1" ht="16.5" customHeight="1">
      <c r="B105" s="213"/>
      <c r="C105" s="214" t="s">
        <v>189</v>
      </c>
      <c r="D105" s="214" t="s">
        <v>144</v>
      </c>
      <c r="E105" s="215" t="s">
        <v>190</v>
      </c>
      <c r="F105" s="216" t="s">
        <v>191</v>
      </c>
      <c r="G105" s="217" t="s">
        <v>147</v>
      </c>
      <c r="H105" s="218">
        <v>1</v>
      </c>
      <c r="I105" s="219"/>
      <c r="J105" s="220">
        <f>ROUND(I105*H105,2)</f>
        <v>0</v>
      </c>
      <c r="K105" s="216" t="s">
        <v>5</v>
      </c>
      <c r="L105" s="48"/>
      <c r="M105" s="221" t="s">
        <v>5</v>
      </c>
      <c r="N105" s="222" t="s">
        <v>46</v>
      </c>
      <c r="O105" s="49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6" t="s">
        <v>141</v>
      </c>
      <c r="AT105" s="26" t="s">
        <v>144</v>
      </c>
      <c r="AU105" s="26" t="s">
        <v>84</v>
      </c>
      <c r="AY105" s="26" t="s">
        <v>142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6" t="s">
        <v>82</v>
      </c>
      <c r="BK105" s="225">
        <f>ROUND(I105*H105,2)</f>
        <v>0</v>
      </c>
      <c r="BL105" s="26" t="s">
        <v>141</v>
      </c>
      <c r="BM105" s="26" t="s">
        <v>192</v>
      </c>
    </row>
    <row r="106" s="1" customFormat="1">
      <c r="B106" s="48"/>
      <c r="D106" s="226" t="s">
        <v>149</v>
      </c>
      <c r="F106" s="227" t="s">
        <v>193</v>
      </c>
      <c r="I106" s="187"/>
      <c r="L106" s="48"/>
      <c r="M106" s="228"/>
      <c r="N106" s="49"/>
      <c r="O106" s="49"/>
      <c r="P106" s="49"/>
      <c r="Q106" s="49"/>
      <c r="R106" s="49"/>
      <c r="S106" s="49"/>
      <c r="T106" s="87"/>
      <c r="AT106" s="26" t="s">
        <v>149</v>
      </c>
      <c r="AU106" s="26" t="s">
        <v>84</v>
      </c>
    </row>
    <row r="107" s="1" customFormat="1" ht="16.5" customHeight="1">
      <c r="B107" s="213"/>
      <c r="C107" s="214" t="s">
        <v>194</v>
      </c>
      <c r="D107" s="214" t="s">
        <v>144</v>
      </c>
      <c r="E107" s="215" t="s">
        <v>195</v>
      </c>
      <c r="F107" s="216" t="s">
        <v>196</v>
      </c>
      <c r="G107" s="217" t="s">
        <v>147</v>
      </c>
      <c r="H107" s="218">
        <v>1</v>
      </c>
      <c r="I107" s="219"/>
      <c r="J107" s="220">
        <f>ROUND(I107*H107,2)</f>
        <v>0</v>
      </c>
      <c r="K107" s="216" t="s">
        <v>5</v>
      </c>
      <c r="L107" s="48"/>
      <c r="M107" s="221" t="s">
        <v>5</v>
      </c>
      <c r="N107" s="222" t="s">
        <v>46</v>
      </c>
      <c r="O107" s="49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6" t="s">
        <v>141</v>
      </c>
      <c r="AT107" s="26" t="s">
        <v>144</v>
      </c>
      <c r="AU107" s="26" t="s">
        <v>84</v>
      </c>
      <c r="AY107" s="26" t="s">
        <v>142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6" t="s">
        <v>82</v>
      </c>
      <c r="BK107" s="225">
        <f>ROUND(I107*H107,2)</f>
        <v>0</v>
      </c>
      <c r="BL107" s="26" t="s">
        <v>141</v>
      </c>
      <c r="BM107" s="26" t="s">
        <v>197</v>
      </c>
    </row>
    <row r="108" s="1" customFormat="1">
      <c r="B108" s="48"/>
      <c r="D108" s="226" t="s">
        <v>149</v>
      </c>
      <c r="F108" s="227" t="s">
        <v>198</v>
      </c>
      <c r="I108" s="187"/>
      <c r="L108" s="48"/>
      <c r="M108" s="228"/>
      <c r="N108" s="49"/>
      <c r="O108" s="49"/>
      <c r="P108" s="49"/>
      <c r="Q108" s="49"/>
      <c r="R108" s="49"/>
      <c r="S108" s="49"/>
      <c r="T108" s="87"/>
      <c r="AT108" s="26" t="s">
        <v>149</v>
      </c>
      <c r="AU108" s="26" t="s">
        <v>84</v>
      </c>
    </row>
    <row r="109" s="1" customFormat="1" ht="16.5" customHeight="1">
      <c r="B109" s="213"/>
      <c r="C109" s="214" t="s">
        <v>199</v>
      </c>
      <c r="D109" s="214" t="s">
        <v>144</v>
      </c>
      <c r="E109" s="215" t="s">
        <v>200</v>
      </c>
      <c r="F109" s="216" t="s">
        <v>201</v>
      </c>
      <c r="G109" s="217" t="s">
        <v>202</v>
      </c>
      <c r="H109" s="218">
        <v>15</v>
      </c>
      <c r="I109" s="219"/>
      <c r="J109" s="220">
        <f>ROUND(I109*H109,2)</f>
        <v>0</v>
      </c>
      <c r="K109" s="216" t="s">
        <v>5</v>
      </c>
      <c r="L109" s="48"/>
      <c r="M109" s="221" t="s">
        <v>5</v>
      </c>
      <c r="N109" s="222" t="s">
        <v>46</v>
      </c>
      <c r="O109" s="49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AR109" s="26" t="s">
        <v>141</v>
      </c>
      <c r="AT109" s="26" t="s">
        <v>144</v>
      </c>
      <c r="AU109" s="26" t="s">
        <v>84</v>
      </c>
      <c r="AY109" s="26" t="s">
        <v>142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6" t="s">
        <v>82</v>
      </c>
      <c r="BK109" s="225">
        <f>ROUND(I109*H109,2)</f>
        <v>0</v>
      </c>
      <c r="BL109" s="26" t="s">
        <v>141</v>
      </c>
      <c r="BM109" s="26" t="s">
        <v>203</v>
      </c>
    </row>
    <row r="110" s="1" customFormat="1">
      <c r="B110" s="48"/>
      <c r="D110" s="226" t="s">
        <v>149</v>
      </c>
      <c r="F110" s="227" t="s">
        <v>201</v>
      </c>
      <c r="I110" s="187"/>
      <c r="L110" s="48"/>
      <c r="M110" s="228"/>
      <c r="N110" s="49"/>
      <c r="O110" s="49"/>
      <c r="P110" s="49"/>
      <c r="Q110" s="49"/>
      <c r="R110" s="49"/>
      <c r="S110" s="49"/>
      <c r="T110" s="87"/>
      <c r="AT110" s="26" t="s">
        <v>149</v>
      </c>
      <c r="AU110" s="26" t="s">
        <v>84</v>
      </c>
    </row>
    <row r="111" s="1" customFormat="1" ht="16.5" customHeight="1">
      <c r="B111" s="213"/>
      <c r="C111" s="214" t="s">
        <v>204</v>
      </c>
      <c r="D111" s="214" t="s">
        <v>144</v>
      </c>
      <c r="E111" s="215" t="s">
        <v>205</v>
      </c>
      <c r="F111" s="216" t="s">
        <v>206</v>
      </c>
      <c r="G111" s="217" t="s">
        <v>207</v>
      </c>
      <c r="H111" s="218">
        <v>1</v>
      </c>
      <c r="I111" s="219"/>
      <c r="J111" s="220">
        <f>ROUND(I111*H111,2)</f>
        <v>0</v>
      </c>
      <c r="K111" s="216" t="s">
        <v>5</v>
      </c>
      <c r="L111" s="48"/>
      <c r="M111" s="221" t="s">
        <v>5</v>
      </c>
      <c r="N111" s="222" t="s">
        <v>46</v>
      </c>
      <c r="O111" s="49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6" t="s">
        <v>141</v>
      </c>
      <c r="AT111" s="26" t="s">
        <v>144</v>
      </c>
      <c r="AU111" s="26" t="s">
        <v>84</v>
      </c>
      <c r="AY111" s="26" t="s">
        <v>142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6" t="s">
        <v>82</v>
      </c>
      <c r="BK111" s="225">
        <f>ROUND(I111*H111,2)</f>
        <v>0</v>
      </c>
      <c r="BL111" s="26" t="s">
        <v>141</v>
      </c>
      <c r="BM111" s="26" t="s">
        <v>208</v>
      </c>
    </row>
    <row r="112" s="1" customFormat="1">
      <c r="B112" s="48"/>
      <c r="D112" s="226" t="s">
        <v>149</v>
      </c>
      <c r="F112" s="227" t="s">
        <v>209</v>
      </c>
      <c r="I112" s="187"/>
      <c r="L112" s="48"/>
      <c r="M112" s="229"/>
      <c r="N112" s="230"/>
      <c r="O112" s="230"/>
      <c r="P112" s="230"/>
      <c r="Q112" s="230"/>
      <c r="R112" s="230"/>
      <c r="S112" s="230"/>
      <c r="T112" s="231"/>
      <c r="AT112" s="26" t="s">
        <v>149</v>
      </c>
      <c r="AU112" s="26" t="s">
        <v>84</v>
      </c>
    </row>
    <row r="113" s="1" customFormat="1" ht="6.96" customHeight="1">
      <c r="B113" s="69"/>
      <c r="C113" s="70"/>
      <c r="D113" s="70"/>
      <c r="E113" s="70"/>
      <c r="F113" s="70"/>
      <c r="G113" s="70"/>
      <c r="H113" s="70"/>
      <c r="I113" s="164"/>
      <c r="J113" s="70"/>
      <c r="K113" s="70"/>
      <c r="L113" s="48"/>
    </row>
  </sheetData>
  <autoFilter ref="C83:K11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108</v>
      </c>
      <c r="G1" s="137" t="s">
        <v>109</v>
      </c>
      <c r="H1" s="137"/>
      <c r="I1" s="138"/>
      <c r="J1" s="137" t="s">
        <v>110</v>
      </c>
      <c r="K1" s="136" t="s">
        <v>111</v>
      </c>
      <c r="L1" s="137" t="s">
        <v>112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93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113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Skladová hala doplňkového vybavení mobilní techniky v areálu KSÚSV v Pacově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114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210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116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211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94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17. 8. 2018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85" customHeight="1">
      <c r="B26" s="146"/>
      <c r="C26" s="147"/>
      <c r="D26" s="147"/>
      <c r="E26" s="46" t="s">
        <v>212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ROUND(J92,2)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ROUND(SUM(BE92:BE287), 2)</f>
        <v>0</v>
      </c>
      <c r="G32" s="49"/>
      <c r="H32" s="49"/>
      <c r="I32" s="156">
        <v>0.20999999999999999</v>
      </c>
      <c r="J32" s="155">
        <f>ROUND(ROUND((SUM(BE92:BE287)),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ROUND(SUM(BF92:BF287), 2)</f>
        <v>0</v>
      </c>
      <c r="G33" s="49"/>
      <c r="H33" s="49"/>
      <c r="I33" s="156">
        <v>0.14999999999999999</v>
      </c>
      <c r="J33" s="155">
        <f>ROUND(ROUND((SUM(BF92:BF287)),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ROUND(SUM(BG92:BG287),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ROUND(SUM(BH92:BH287),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ROUND(SUM(BI92:BI287),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Skladová hala doplňkového vybavení mobilní techniky v areálu KSÚSV v Pacově</v>
      </c>
      <c r="F47" s="42"/>
      <c r="G47" s="42"/>
      <c r="H47" s="42"/>
      <c r="I47" s="142"/>
      <c r="J47" s="49"/>
      <c r="K47" s="53"/>
    </row>
    <row r="48">
      <c r="B48" s="30"/>
      <c r="C48" s="42" t="s">
        <v>114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210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116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01 - Architektonicko-stavební řešení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Pacov, ul. Nádražní, areál KSÚS Vysočiny</v>
      </c>
      <c r="G53" s="49"/>
      <c r="H53" s="49"/>
      <c r="I53" s="144" t="s">
        <v>25</v>
      </c>
      <c r="J53" s="145" t="str">
        <f>IF(J14="","",J14)</f>
        <v>17. 8. 2018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KSÚS Vysočiny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J92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213</v>
      </c>
      <c r="E61" s="176"/>
      <c r="F61" s="176"/>
      <c r="G61" s="176"/>
      <c r="H61" s="176"/>
      <c r="I61" s="177"/>
      <c r="J61" s="178">
        <f>J93</f>
        <v>0</v>
      </c>
      <c r="K61" s="179"/>
    </row>
    <row r="62" s="9" customFormat="1" ht="19.92" customHeight="1">
      <c r="B62" s="180"/>
      <c r="C62" s="181"/>
      <c r="D62" s="182" t="s">
        <v>214</v>
      </c>
      <c r="E62" s="183"/>
      <c r="F62" s="183"/>
      <c r="G62" s="183"/>
      <c r="H62" s="183"/>
      <c r="I62" s="184"/>
      <c r="J62" s="185">
        <f>J94</f>
        <v>0</v>
      </c>
      <c r="K62" s="186"/>
    </row>
    <row r="63" s="9" customFormat="1" ht="19.92" customHeight="1">
      <c r="B63" s="180"/>
      <c r="C63" s="181"/>
      <c r="D63" s="182" t="s">
        <v>215</v>
      </c>
      <c r="E63" s="183"/>
      <c r="F63" s="183"/>
      <c r="G63" s="183"/>
      <c r="H63" s="183"/>
      <c r="I63" s="184"/>
      <c r="J63" s="185">
        <f>J126</f>
        <v>0</v>
      </c>
      <c r="K63" s="186"/>
    </row>
    <row r="64" s="9" customFormat="1" ht="19.92" customHeight="1">
      <c r="B64" s="180"/>
      <c r="C64" s="181"/>
      <c r="D64" s="182" t="s">
        <v>216</v>
      </c>
      <c r="E64" s="183"/>
      <c r="F64" s="183"/>
      <c r="G64" s="183"/>
      <c r="H64" s="183"/>
      <c r="I64" s="184"/>
      <c r="J64" s="185">
        <f>J187</f>
        <v>0</v>
      </c>
      <c r="K64" s="186"/>
    </row>
    <row r="65" s="9" customFormat="1" ht="19.92" customHeight="1">
      <c r="B65" s="180"/>
      <c r="C65" s="181"/>
      <c r="D65" s="182" t="s">
        <v>217</v>
      </c>
      <c r="E65" s="183"/>
      <c r="F65" s="183"/>
      <c r="G65" s="183"/>
      <c r="H65" s="183"/>
      <c r="I65" s="184"/>
      <c r="J65" s="185">
        <f>J200</f>
        <v>0</v>
      </c>
      <c r="K65" s="186"/>
    </row>
    <row r="66" s="9" customFormat="1" ht="19.92" customHeight="1">
      <c r="B66" s="180"/>
      <c r="C66" s="181"/>
      <c r="D66" s="182" t="s">
        <v>218</v>
      </c>
      <c r="E66" s="183"/>
      <c r="F66" s="183"/>
      <c r="G66" s="183"/>
      <c r="H66" s="183"/>
      <c r="I66" s="184"/>
      <c r="J66" s="185">
        <f>J224</f>
        <v>0</v>
      </c>
      <c r="K66" s="186"/>
    </row>
    <row r="67" s="8" customFormat="1" ht="24.96" customHeight="1">
      <c r="B67" s="173"/>
      <c r="C67" s="174"/>
      <c r="D67" s="175" t="s">
        <v>219</v>
      </c>
      <c r="E67" s="176"/>
      <c r="F67" s="176"/>
      <c r="G67" s="176"/>
      <c r="H67" s="176"/>
      <c r="I67" s="177"/>
      <c r="J67" s="178">
        <f>J227</f>
        <v>0</v>
      </c>
      <c r="K67" s="179"/>
    </row>
    <row r="68" s="9" customFormat="1" ht="19.92" customHeight="1">
      <c r="B68" s="180"/>
      <c r="C68" s="181"/>
      <c r="D68" s="182" t="s">
        <v>220</v>
      </c>
      <c r="E68" s="183"/>
      <c r="F68" s="183"/>
      <c r="G68" s="183"/>
      <c r="H68" s="183"/>
      <c r="I68" s="184"/>
      <c r="J68" s="185">
        <f>J228</f>
        <v>0</v>
      </c>
      <c r="K68" s="186"/>
    </row>
    <row r="69" s="9" customFormat="1" ht="19.92" customHeight="1">
      <c r="B69" s="180"/>
      <c r="C69" s="181"/>
      <c r="D69" s="182" t="s">
        <v>221</v>
      </c>
      <c r="E69" s="183"/>
      <c r="F69" s="183"/>
      <c r="G69" s="183"/>
      <c r="H69" s="183"/>
      <c r="I69" s="184"/>
      <c r="J69" s="185">
        <f>J244</f>
        <v>0</v>
      </c>
      <c r="K69" s="186"/>
    </row>
    <row r="70" s="9" customFormat="1" ht="19.92" customHeight="1">
      <c r="B70" s="180"/>
      <c r="C70" s="181"/>
      <c r="D70" s="182" t="s">
        <v>222</v>
      </c>
      <c r="E70" s="183"/>
      <c r="F70" s="183"/>
      <c r="G70" s="183"/>
      <c r="H70" s="183"/>
      <c r="I70" s="184"/>
      <c r="J70" s="185">
        <f>J277</f>
        <v>0</v>
      </c>
      <c r="K70" s="186"/>
    </row>
    <row r="71" s="1" customFormat="1" ht="21.84" customHeight="1">
      <c r="B71" s="48"/>
      <c r="C71" s="49"/>
      <c r="D71" s="49"/>
      <c r="E71" s="49"/>
      <c r="F71" s="49"/>
      <c r="G71" s="49"/>
      <c r="H71" s="49"/>
      <c r="I71" s="142"/>
      <c r="J71" s="49"/>
      <c r="K71" s="53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4"/>
      <c r="J72" s="70"/>
      <c r="K72" s="71"/>
    </row>
    <row r="76" s="1" customFormat="1" ht="6.96" customHeight="1">
      <c r="B76" s="72"/>
      <c r="C76" s="73"/>
      <c r="D76" s="73"/>
      <c r="E76" s="73"/>
      <c r="F76" s="73"/>
      <c r="G76" s="73"/>
      <c r="H76" s="73"/>
      <c r="I76" s="165"/>
      <c r="J76" s="73"/>
      <c r="K76" s="73"/>
      <c r="L76" s="48"/>
    </row>
    <row r="77" s="1" customFormat="1" ht="36.96" customHeight="1">
      <c r="B77" s="48"/>
      <c r="C77" s="74" t="s">
        <v>125</v>
      </c>
      <c r="I77" s="187"/>
      <c r="L77" s="48"/>
    </row>
    <row r="78" s="1" customFormat="1" ht="6.96" customHeight="1">
      <c r="B78" s="48"/>
      <c r="I78" s="187"/>
      <c r="L78" s="48"/>
    </row>
    <row r="79" s="1" customFormat="1" ht="14.4" customHeight="1">
      <c r="B79" s="48"/>
      <c r="C79" s="76" t="s">
        <v>19</v>
      </c>
      <c r="I79" s="187"/>
      <c r="L79" s="48"/>
    </row>
    <row r="80" s="1" customFormat="1" ht="16.5" customHeight="1">
      <c r="B80" s="48"/>
      <c r="E80" s="188" t="str">
        <f>E7</f>
        <v>Skladová hala doplňkového vybavení mobilní techniky v areálu KSÚSV v Pacově</v>
      </c>
      <c r="F80" s="76"/>
      <c r="G80" s="76"/>
      <c r="H80" s="76"/>
      <c r="I80" s="187"/>
      <c r="L80" s="48"/>
    </row>
    <row r="81">
      <c r="B81" s="30"/>
      <c r="C81" s="76" t="s">
        <v>114</v>
      </c>
      <c r="L81" s="30"/>
    </row>
    <row r="82" s="1" customFormat="1" ht="16.5" customHeight="1">
      <c r="B82" s="48"/>
      <c r="E82" s="188" t="s">
        <v>210</v>
      </c>
      <c r="F82" s="1"/>
      <c r="G82" s="1"/>
      <c r="H82" s="1"/>
      <c r="I82" s="187"/>
      <c r="L82" s="48"/>
    </row>
    <row r="83" s="1" customFormat="1" ht="14.4" customHeight="1">
      <c r="B83" s="48"/>
      <c r="C83" s="76" t="s">
        <v>116</v>
      </c>
      <c r="I83" s="187"/>
      <c r="L83" s="48"/>
    </row>
    <row r="84" s="1" customFormat="1" ht="17.25" customHeight="1">
      <c r="B84" s="48"/>
      <c r="E84" s="79" t="str">
        <f>E11</f>
        <v>01 - Architektonicko-stavební řešení</v>
      </c>
      <c r="F84" s="1"/>
      <c r="G84" s="1"/>
      <c r="H84" s="1"/>
      <c r="I84" s="187"/>
      <c r="L84" s="48"/>
    </row>
    <row r="85" s="1" customFormat="1" ht="6.96" customHeight="1">
      <c r="B85" s="48"/>
      <c r="I85" s="187"/>
      <c r="L85" s="48"/>
    </row>
    <row r="86" s="1" customFormat="1" ht="18" customHeight="1">
      <c r="B86" s="48"/>
      <c r="C86" s="76" t="s">
        <v>23</v>
      </c>
      <c r="F86" s="189" t="str">
        <f>F14</f>
        <v>Pacov, ul. Nádražní, areál KSÚS Vysočiny</v>
      </c>
      <c r="I86" s="190" t="s">
        <v>25</v>
      </c>
      <c r="J86" s="81" t="str">
        <f>IF(J14="","",J14)</f>
        <v>17. 8. 2018</v>
      </c>
      <c r="L86" s="48"/>
    </row>
    <row r="87" s="1" customFormat="1" ht="6.96" customHeight="1">
      <c r="B87" s="48"/>
      <c r="I87" s="187"/>
      <c r="L87" s="48"/>
    </row>
    <row r="88" s="1" customFormat="1">
      <c r="B88" s="48"/>
      <c r="C88" s="76" t="s">
        <v>27</v>
      </c>
      <c r="F88" s="189" t="str">
        <f>E17</f>
        <v>KSÚS Vysočiny</v>
      </c>
      <c r="I88" s="190" t="s">
        <v>34</v>
      </c>
      <c r="J88" s="189" t="str">
        <f>E23</f>
        <v>PROJEKT CENTRUM NOVA s.r.o.</v>
      </c>
      <c r="L88" s="48"/>
    </row>
    <row r="89" s="1" customFormat="1" ht="14.4" customHeight="1">
      <c r="B89" s="48"/>
      <c r="C89" s="76" t="s">
        <v>32</v>
      </c>
      <c r="F89" s="189" t="str">
        <f>IF(E20="","",E20)</f>
        <v/>
      </c>
      <c r="I89" s="187"/>
      <c r="L89" s="48"/>
    </row>
    <row r="90" s="1" customFormat="1" ht="10.32" customHeight="1">
      <c r="B90" s="48"/>
      <c r="I90" s="187"/>
      <c r="L90" s="48"/>
    </row>
    <row r="91" s="10" customFormat="1" ht="29.28" customHeight="1">
      <c r="B91" s="191"/>
      <c r="C91" s="192" t="s">
        <v>126</v>
      </c>
      <c r="D91" s="193" t="s">
        <v>60</v>
      </c>
      <c r="E91" s="193" t="s">
        <v>56</v>
      </c>
      <c r="F91" s="193" t="s">
        <v>127</v>
      </c>
      <c r="G91" s="193" t="s">
        <v>128</v>
      </c>
      <c r="H91" s="193" t="s">
        <v>129</v>
      </c>
      <c r="I91" s="194" t="s">
        <v>130</v>
      </c>
      <c r="J91" s="193" t="s">
        <v>120</v>
      </c>
      <c r="K91" s="195" t="s">
        <v>131</v>
      </c>
      <c r="L91" s="191"/>
      <c r="M91" s="94" t="s">
        <v>132</v>
      </c>
      <c r="N91" s="95" t="s">
        <v>45</v>
      </c>
      <c r="O91" s="95" t="s">
        <v>133</v>
      </c>
      <c r="P91" s="95" t="s">
        <v>134</v>
      </c>
      <c r="Q91" s="95" t="s">
        <v>135</v>
      </c>
      <c r="R91" s="95" t="s">
        <v>136</v>
      </c>
      <c r="S91" s="95" t="s">
        <v>137</v>
      </c>
      <c r="T91" s="96" t="s">
        <v>138</v>
      </c>
    </row>
    <row r="92" s="1" customFormat="1" ht="29.28" customHeight="1">
      <c r="B92" s="48"/>
      <c r="C92" s="98" t="s">
        <v>121</v>
      </c>
      <c r="I92" s="187"/>
      <c r="J92" s="196">
        <f>BK92</f>
        <v>0</v>
      </c>
      <c r="L92" s="48"/>
      <c r="M92" s="97"/>
      <c r="N92" s="84"/>
      <c r="O92" s="84"/>
      <c r="P92" s="197">
        <f>P93+P227</f>
        <v>0</v>
      </c>
      <c r="Q92" s="84"/>
      <c r="R92" s="197">
        <f>R93+R227</f>
        <v>287.26806182999997</v>
      </c>
      <c r="S92" s="84"/>
      <c r="T92" s="198">
        <f>T93+T227</f>
        <v>2.1059999999999999</v>
      </c>
      <c r="AT92" s="26" t="s">
        <v>74</v>
      </c>
      <c r="AU92" s="26" t="s">
        <v>122</v>
      </c>
      <c r="BK92" s="199">
        <f>BK93+BK227</f>
        <v>0</v>
      </c>
    </row>
    <row r="93" s="11" customFormat="1" ht="37.44001" customHeight="1">
      <c r="B93" s="200"/>
      <c r="D93" s="201" t="s">
        <v>74</v>
      </c>
      <c r="E93" s="202" t="s">
        <v>223</v>
      </c>
      <c r="F93" s="202" t="s">
        <v>224</v>
      </c>
      <c r="I93" s="203"/>
      <c r="J93" s="204">
        <f>BK93</f>
        <v>0</v>
      </c>
      <c r="L93" s="200"/>
      <c r="M93" s="205"/>
      <c r="N93" s="206"/>
      <c r="O93" s="206"/>
      <c r="P93" s="207">
        <f>P94+P126+P187+P200+P224</f>
        <v>0</v>
      </c>
      <c r="Q93" s="206"/>
      <c r="R93" s="207">
        <f>R94+R126+R187+R200+R224</f>
        <v>266.95980483</v>
      </c>
      <c r="S93" s="206"/>
      <c r="T93" s="208">
        <f>T94+T126+T187+T200+T224</f>
        <v>2.1059999999999999</v>
      </c>
      <c r="AR93" s="201" t="s">
        <v>82</v>
      </c>
      <c r="AT93" s="209" t="s">
        <v>74</v>
      </c>
      <c r="AU93" s="209" t="s">
        <v>75</v>
      </c>
      <c r="AY93" s="201" t="s">
        <v>142</v>
      </c>
      <c r="BK93" s="210">
        <f>BK94+BK126+BK187+BK200+BK224</f>
        <v>0</v>
      </c>
    </row>
    <row r="94" s="11" customFormat="1" ht="19.92" customHeight="1">
      <c r="B94" s="200"/>
      <c r="D94" s="201" t="s">
        <v>74</v>
      </c>
      <c r="E94" s="211" t="s">
        <v>82</v>
      </c>
      <c r="F94" s="211" t="s">
        <v>225</v>
      </c>
      <c r="I94" s="203"/>
      <c r="J94" s="212">
        <f>BK94</f>
        <v>0</v>
      </c>
      <c r="L94" s="200"/>
      <c r="M94" s="205"/>
      <c r="N94" s="206"/>
      <c r="O94" s="206"/>
      <c r="P94" s="207">
        <f>SUM(P95:P125)</f>
        <v>0</v>
      </c>
      <c r="Q94" s="206"/>
      <c r="R94" s="207">
        <f>SUM(R95:R125)</f>
        <v>0</v>
      </c>
      <c r="S94" s="206"/>
      <c r="T94" s="208">
        <f>SUM(T95:T125)</f>
        <v>0</v>
      </c>
      <c r="AR94" s="201" t="s">
        <v>82</v>
      </c>
      <c r="AT94" s="209" t="s">
        <v>74</v>
      </c>
      <c r="AU94" s="209" t="s">
        <v>82</v>
      </c>
      <c r="AY94" s="201" t="s">
        <v>142</v>
      </c>
      <c r="BK94" s="210">
        <f>SUM(BK95:BK125)</f>
        <v>0</v>
      </c>
    </row>
    <row r="95" s="1" customFormat="1" ht="16.5" customHeight="1">
      <c r="B95" s="213"/>
      <c r="C95" s="214" t="s">
        <v>82</v>
      </c>
      <c r="D95" s="214" t="s">
        <v>144</v>
      </c>
      <c r="E95" s="215" t="s">
        <v>226</v>
      </c>
      <c r="F95" s="216" t="s">
        <v>227</v>
      </c>
      <c r="G95" s="217" t="s">
        <v>228</v>
      </c>
      <c r="H95" s="218">
        <v>125.43300000000001</v>
      </c>
      <c r="I95" s="219"/>
      <c r="J95" s="220">
        <f>ROUND(I95*H95,2)</f>
        <v>0</v>
      </c>
      <c r="K95" s="216" t="s">
        <v>229</v>
      </c>
      <c r="L95" s="48"/>
      <c r="M95" s="221" t="s">
        <v>5</v>
      </c>
      <c r="N95" s="222" t="s">
        <v>46</v>
      </c>
      <c r="O95" s="49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6" t="s">
        <v>141</v>
      </c>
      <c r="AT95" s="26" t="s">
        <v>144</v>
      </c>
      <c r="AU95" s="26" t="s">
        <v>84</v>
      </c>
      <c r="AY95" s="26" t="s">
        <v>142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6" t="s">
        <v>82</v>
      </c>
      <c r="BK95" s="225">
        <f>ROUND(I95*H95,2)</f>
        <v>0</v>
      </c>
      <c r="BL95" s="26" t="s">
        <v>141</v>
      </c>
      <c r="BM95" s="26" t="s">
        <v>230</v>
      </c>
    </row>
    <row r="96" s="1" customFormat="1">
      <c r="B96" s="48"/>
      <c r="D96" s="226" t="s">
        <v>149</v>
      </c>
      <c r="F96" s="227" t="s">
        <v>231</v>
      </c>
      <c r="I96" s="18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149</v>
      </c>
      <c r="AU96" s="26" t="s">
        <v>84</v>
      </c>
    </row>
    <row r="97" s="12" customFormat="1">
      <c r="B97" s="232"/>
      <c r="D97" s="226" t="s">
        <v>232</v>
      </c>
      <c r="E97" s="233" t="s">
        <v>5</v>
      </c>
      <c r="F97" s="234" t="s">
        <v>233</v>
      </c>
      <c r="H97" s="235">
        <v>38.015999999999998</v>
      </c>
      <c r="I97" s="236"/>
      <c r="L97" s="232"/>
      <c r="M97" s="237"/>
      <c r="N97" s="238"/>
      <c r="O97" s="238"/>
      <c r="P97" s="238"/>
      <c r="Q97" s="238"/>
      <c r="R97" s="238"/>
      <c r="S97" s="238"/>
      <c r="T97" s="239"/>
      <c r="AT97" s="233" t="s">
        <v>232</v>
      </c>
      <c r="AU97" s="233" t="s">
        <v>84</v>
      </c>
      <c r="AV97" s="12" t="s">
        <v>84</v>
      </c>
      <c r="AW97" s="12" t="s">
        <v>38</v>
      </c>
      <c r="AX97" s="12" t="s">
        <v>75</v>
      </c>
      <c r="AY97" s="233" t="s">
        <v>142</v>
      </c>
    </row>
    <row r="98" s="12" customFormat="1">
      <c r="B98" s="232"/>
      <c r="D98" s="226" t="s">
        <v>232</v>
      </c>
      <c r="E98" s="233" t="s">
        <v>5</v>
      </c>
      <c r="F98" s="234" t="s">
        <v>234</v>
      </c>
      <c r="H98" s="235">
        <v>24.056999999999999</v>
      </c>
      <c r="I98" s="236"/>
      <c r="L98" s="232"/>
      <c r="M98" s="237"/>
      <c r="N98" s="238"/>
      <c r="O98" s="238"/>
      <c r="P98" s="238"/>
      <c r="Q98" s="238"/>
      <c r="R98" s="238"/>
      <c r="S98" s="238"/>
      <c r="T98" s="239"/>
      <c r="AT98" s="233" t="s">
        <v>232</v>
      </c>
      <c r="AU98" s="233" t="s">
        <v>84</v>
      </c>
      <c r="AV98" s="12" t="s">
        <v>84</v>
      </c>
      <c r="AW98" s="12" t="s">
        <v>38</v>
      </c>
      <c r="AX98" s="12" t="s">
        <v>75</v>
      </c>
      <c r="AY98" s="233" t="s">
        <v>142</v>
      </c>
    </row>
    <row r="99" s="12" customFormat="1">
      <c r="B99" s="232"/>
      <c r="D99" s="226" t="s">
        <v>232</v>
      </c>
      <c r="E99" s="233" t="s">
        <v>5</v>
      </c>
      <c r="F99" s="234" t="s">
        <v>235</v>
      </c>
      <c r="H99" s="235">
        <v>39.600000000000001</v>
      </c>
      <c r="I99" s="236"/>
      <c r="L99" s="232"/>
      <c r="M99" s="237"/>
      <c r="N99" s="238"/>
      <c r="O99" s="238"/>
      <c r="P99" s="238"/>
      <c r="Q99" s="238"/>
      <c r="R99" s="238"/>
      <c r="S99" s="238"/>
      <c r="T99" s="239"/>
      <c r="AT99" s="233" t="s">
        <v>232</v>
      </c>
      <c r="AU99" s="233" t="s">
        <v>84</v>
      </c>
      <c r="AV99" s="12" t="s">
        <v>84</v>
      </c>
      <c r="AW99" s="12" t="s">
        <v>38</v>
      </c>
      <c r="AX99" s="12" t="s">
        <v>75</v>
      </c>
      <c r="AY99" s="233" t="s">
        <v>142</v>
      </c>
    </row>
    <row r="100" s="12" customFormat="1">
      <c r="B100" s="232"/>
      <c r="D100" s="226" t="s">
        <v>232</v>
      </c>
      <c r="E100" s="233" t="s">
        <v>5</v>
      </c>
      <c r="F100" s="234" t="s">
        <v>236</v>
      </c>
      <c r="H100" s="235">
        <v>23.760000000000002</v>
      </c>
      <c r="I100" s="236"/>
      <c r="L100" s="232"/>
      <c r="M100" s="237"/>
      <c r="N100" s="238"/>
      <c r="O100" s="238"/>
      <c r="P100" s="238"/>
      <c r="Q100" s="238"/>
      <c r="R100" s="238"/>
      <c r="S100" s="238"/>
      <c r="T100" s="239"/>
      <c r="AT100" s="233" t="s">
        <v>232</v>
      </c>
      <c r="AU100" s="233" t="s">
        <v>84</v>
      </c>
      <c r="AV100" s="12" t="s">
        <v>84</v>
      </c>
      <c r="AW100" s="12" t="s">
        <v>38</v>
      </c>
      <c r="AX100" s="12" t="s">
        <v>75</v>
      </c>
      <c r="AY100" s="233" t="s">
        <v>142</v>
      </c>
    </row>
    <row r="101" s="13" customFormat="1">
      <c r="B101" s="240"/>
      <c r="D101" s="226" t="s">
        <v>232</v>
      </c>
      <c r="E101" s="241" t="s">
        <v>5</v>
      </c>
      <c r="F101" s="242" t="s">
        <v>237</v>
      </c>
      <c r="H101" s="243">
        <v>125.43300000000001</v>
      </c>
      <c r="I101" s="244"/>
      <c r="L101" s="240"/>
      <c r="M101" s="245"/>
      <c r="N101" s="246"/>
      <c r="O101" s="246"/>
      <c r="P101" s="246"/>
      <c r="Q101" s="246"/>
      <c r="R101" s="246"/>
      <c r="S101" s="246"/>
      <c r="T101" s="247"/>
      <c r="AT101" s="241" t="s">
        <v>232</v>
      </c>
      <c r="AU101" s="241" t="s">
        <v>84</v>
      </c>
      <c r="AV101" s="13" t="s">
        <v>141</v>
      </c>
      <c r="AW101" s="13" t="s">
        <v>38</v>
      </c>
      <c r="AX101" s="13" t="s">
        <v>82</v>
      </c>
      <c r="AY101" s="241" t="s">
        <v>142</v>
      </c>
    </row>
    <row r="102" s="1" customFormat="1" ht="16.5" customHeight="1">
      <c r="B102" s="213"/>
      <c r="C102" s="214" t="s">
        <v>84</v>
      </c>
      <c r="D102" s="214" t="s">
        <v>144</v>
      </c>
      <c r="E102" s="215" t="s">
        <v>238</v>
      </c>
      <c r="F102" s="216" t="s">
        <v>239</v>
      </c>
      <c r="G102" s="217" t="s">
        <v>228</v>
      </c>
      <c r="H102" s="218">
        <v>43.064999999999998</v>
      </c>
      <c r="I102" s="219"/>
      <c r="J102" s="220">
        <f>ROUND(I102*H102,2)</f>
        <v>0</v>
      </c>
      <c r="K102" s="216" t="s">
        <v>229</v>
      </c>
      <c r="L102" s="48"/>
      <c r="M102" s="221" t="s">
        <v>5</v>
      </c>
      <c r="N102" s="222" t="s">
        <v>46</v>
      </c>
      <c r="O102" s="49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6" t="s">
        <v>141</v>
      </c>
      <c r="AT102" s="26" t="s">
        <v>144</v>
      </c>
      <c r="AU102" s="26" t="s">
        <v>84</v>
      </c>
      <c r="AY102" s="26" t="s">
        <v>142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6" t="s">
        <v>82</v>
      </c>
      <c r="BK102" s="225">
        <f>ROUND(I102*H102,2)</f>
        <v>0</v>
      </c>
      <c r="BL102" s="26" t="s">
        <v>141</v>
      </c>
      <c r="BM102" s="26" t="s">
        <v>240</v>
      </c>
    </row>
    <row r="103" s="1" customFormat="1">
      <c r="B103" s="48"/>
      <c r="D103" s="226" t="s">
        <v>149</v>
      </c>
      <c r="F103" s="227" t="s">
        <v>241</v>
      </c>
      <c r="I103" s="187"/>
      <c r="L103" s="48"/>
      <c r="M103" s="228"/>
      <c r="N103" s="49"/>
      <c r="O103" s="49"/>
      <c r="P103" s="49"/>
      <c r="Q103" s="49"/>
      <c r="R103" s="49"/>
      <c r="S103" s="49"/>
      <c r="T103" s="87"/>
      <c r="AT103" s="26" t="s">
        <v>149</v>
      </c>
      <c r="AU103" s="26" t="s">
        <v>84</v>
      </c>
    </row>
    <row r="104" s="12" customFormat="1">
      <c r="B104" s="232"/>
      <c r="D104" s="226" t="s">
        <v>232</v>
      </c>
      <c r="E104" s="233" t="s">
        <v>5</v>
      </c>
      <c r="F104" s="234" t="s">
        <v>242</v>
      </c>
      <c r="H104" s="235">
        <v>125.43300000000001</v>
      </c>
      <c r="I104" s="236"/>
      <c r="L104" s="232"/>
      <c r="M104" s="237"/>
      <c r="N104" s="238"/>
      <c r="O104" s="238"/>
      <c r="P104" s="238"/>
      <c r="Q104" s="238"/>
      <c r="R104" s="238"/>
      <c r="S104" s="238"/>
      <c r="T104" s="239"/>
      <c r="AT104" s="233" t="s">
        <v>232</v>
      </c>
      <c r="AU104" s="233" t="s">
        <v>84</v>
      </c>
      <c r="AV104" s="12" t="s">
        <v>84</v>
      </c>
      <c r="AW104" s="12" t="s">
        <v>38</v>
      </c>
      <c r="AX104" s="12" t="s">
        <v>75</v>
      </c>
      <c r="AY104" s="233" t="s">
        <v>142</v>
      </c>
    </row>
    <row r="105" s="12" customFormat="1">
      <c r="B105" s="232"/>
      <c r="D105" s="226" t="s">
        <v>232</v>
      </c>
      <c r="E105" s="233" t="s">
        <v>5</v>
      </c>
      <c r="F105" s="234" t="s">
        <v>243</v>
      </c>
      <c r="H105" s="235">
        <v>-82.367999999999995</v>
      </c>
      <c r="I105" s="236"/>
      <c r="L105" s="232"/>
      <c r="M105" s="237"/>
      <c r="N105" s="238"/>
      <c r="O105" s="238"/>
      <c r="P105" s="238"/>
      <c r="Q105" s="238"/>
      <c r="R105" s="238"/>
      <c r="S105" s="238"/>
      <c r="T105" s="239"/>
      <c r="AT105" s="233" t="s">
        <v>232</v>
      </c>
      <c r="AU105" s="233" t="s">
        <v>84</v>
      </c>
      <c r="AV105" s="12" t="s">
        <v>84</v>
      </c>
      <c r="AW105" s="12" t="s">
        <v>38</v>
      </c>
      <c r="AX105" s="12" t="s">
        <v>75</v>
      </c>
      <c r="AY105" s="233" t="s">
        <v>142</v>
      </c>
    </row>
    <row r="106" s="13" customFormat="1">
      <c r="B106" s="240"/>
      <c r="D106" s="226" t="s">
        <v>232</v>
      </c>
      <c r="E106" s="241" t="s">
        <v>5</v>
      </c>
      <c r="F106" s="242" t="s">
        <v>237</v>
      </c>
      <c r="H106" s="243">
        <v>43.064999999999998</v>
      </c>
      <c r="I106" s="244"/>
      <c r="L106" s="240"/>
      <c r="M106" s="245"/>
      <c r="N106" s="246"/>
      <c r="O106" s="246"/>
      <c r="P106" s="246"/>
      <c r="Q106" s="246"/>
      <c r="R106" s="246"/>
      <c r="S106" s="246"/>
      <c r="T106" s="247"/>
      <c r="AT106" s="241" t="s">
        <v>232</v>
      </c>
      <c r="AU106" s="241" t="s">
        <v>84</v>
      </c>
      <c r="AV106" s="13" t="s">
        <v>141</v>
      </c>
      <c r="AW106" s="13" t="s">
        <v>38</v>
      </c>
      <c r="AX106" s="13" t="s">
        <v>82</v>
      </c>
      <c r="AY106" s="241" t="s">
        <v>142</v>
      </c>
    </row>
    <row r="107" s="1" customFormat="1" ht="16.5" customHeight="1">
      <c r="B107" s="213"/>
      <c r="C107" s="214" t="s">
        <v>155</v>
      </c>
      <c r="D107" s="214" t="s">
        <v>144</v>
      </c>
      <c r="E107" s="215" t="s">
        <v>244</v>
      </c>
      <c r="F107" s="216" t="s">
        <v>245</v>
      </c>
      <c r="G107" s="217" t="s">
        <v>246</v>
      </c>
      <c r="H107" s="218">
        <v>90.436999999999998</v>
      </c>
      <c r="I107" s="219"/>
      <c r="J107" s="220">
        <f>ROUND(I107*H107,2)</f>
        <v>0</v>
      </c>
      <c r="K107" s="216" t="s">
        <v>229</v>
      </c>
      <c r="L107" s="48"/>
      <c r="M107" s="221" t="s">
        <v>5</v>
      </c>
      <c r="N107" s="222" t="s">
        <v>46</v>
      </c>
      <c r="O107" s="49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6" t="s">
        <v>141</v>
      </c>
      <c r="AT107" s="26" t="s">
        <v>144</v>
      </c>
      <c r="AU107" s="26" t="s">
        <v>84</v>
      </c>
      <c r="AY107" s="26" t="s">
        <v>142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6" t="s">
        <v>82</v>
      </c>
      <c r="BK107" s="225">
        <f>ROUND(I107*H107,2)</f>
        <v>0</v>
      </c>
      <c r="BL107" s="26" t="s">
        <v>141</v>
      </c>
      <c r="BM107" s="26" t="s">
        <v>247</v>
      </c>
    </row>
    <row r="108" s="1" customFormat="1">
      <c r="B108" s="48"/>
      <c r="D108" s="226" t="s">
        <v>149</v>
      </c>
      <c r="F108" s="227" t="s">
        <v>248</v>
      </c>
      <c r="I108" s="187"/>
      <c r="L108" s="48"/>
      <c r="M108" s="228"/>
      <c r="N108" s="49"/>
      <c r="O108" s="49"/>
      <c r="P108" s="49"/>
      <c r="Q108" s="49"/>
      <c r="R108" s="49"/>
      <c r="S108" s="49"/>
      <c r="T108" s="87"/>
      <c r="AT108" s="26" t="s">
        <v>149</v>
      </c>
      <c r="AU108" s="26" t="s">
        <v>84</v>
      </c>
    </row>
    <row r="109" s="12" customFormat="1">
      <c r="B109" s="232"/>
      <c r="D109" s="226" t="s">
        <v>232</v>
      </c>
      <c r="E109" s="233" t="s">
        <v>5</v>
      </c>
      <c r="F109" s="234" t="s">
        <v>249</v>
      </c>
      <c r="H109" s="235">
        <v>90.436999999999998</v>
      </c>
      <c r="I109" s="236"/>
      <c r="L109" s="232"/>
      <c r="M109" s="237"/>
      <c r="N109" s="238"/>
      <c r="O109" s="238"/>
      <c r="P109" s="238"/>
      <c r="Q109" s="238"/>
      <c r="R109" s="238"/>
      <c r="S109" s="238"/>
      <c r="T109" s="239"/>
      <c r="AT109" s="233" t="s">
        <v>232</v>
      </c>
      <c r="AU109" s="233" t="s">
        <v>84</v>
      </c>
      <c r="AV109" s="12" t="s">
        <v>84</v>
      </c>
      <c r="AW109" s="12" t="s">
        <v>38</v>
      </c>
      <c r="AX109" s="12" t="s">
        <v>75</v>
      </c>
      <c r="AY109" s="233" t="s">
        <v>142</v>
      </c>
    </row>
    <row r="110" s="13" customFormat="1">
      <c r="B110" s="240"/>
      <c r="D110" s="226" t="s">
        <v>232</v>
      </c>
      <c r="E110" s="241" t="s">
        <v>5</v>
      </c>
      <c r="F110" s="242" t="s">
        <v>237</v>
      </c>
      <c r="H110" s="243">
        <v>90.436999999999998</v>
      </c>
      <c r="I110" s="244"/>
      <c r="L110" s="240"/>
      <c r="M110" s="245"/>
      <c r="N110" s="246"/>
      <c r="O110" s="246"/>
      <c r="P110" s="246"/>
      <c r="Q110" s="246"/>
      <c r="R110" s="246"/>
      <c r="S110" s="246"/>
      <c r="T110" s="247"/>
      <c r="AT110" s="241" t="s">
        <v>232</v>
      </c>
      <c r="AU110" s="241" t="s">
        <v>84</v>
      </c>
      <c r="AV110" s="13" t="s">
        <v>141</v>
      </c>
      <c r="AW110" s="13" t="s">
        <v>38</v>
      </c>
      <c r="AX110" s="13" t="s">
        <v>82</v>
      </c>
      <c r="AY110" s="241" t="s">
        <v>142</v>
      </c>
    </row>
    <row r="111" s="1" customFormat="1" ht="25.5" customHeight="1">
      <c r="B111" s="213"/>
      <c r="C111" s="214" t="s">
        <v>141</v>
      </c>
      <c r="D111" s="214" t="s">
        <v>144</v>
      </c>
      <c r="E111" s="215" t="s">
        <v>250</v>
      </c>
      <c r="F111" s="216" t="s">
        <v>251</v>
      </c>
      <c r="G111" s="217" t="s">
        <v>228</v>
      </c>
      <c r="H111" s="218">
        <v>82.367999999999995</v>
      </c>
      <c r="I111" s="219"/>
      <c r="J111" s="220">
        <f>ROUND(I111*H111,2)</f>
        <v>0</v>
      </c>
      <c r="K111" s="216" t="s">
        <v>229</v>
      </c>
      <c r="L111" s="48"/>
      <c r="M111" s="221" t="s">
        <v>5</v>
      </c>
      <c r="N111" s="222" t="s">
        <v>46</v>
      </c>
      <c r="O111" s="49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6" t="s">
        <v>141</v>
      </c>
      <c r="AT111" s="26" t="s">
        <v>144</v>
      </c>
      <c r="AU111" s="26" t="s">
        <v>84</v>
      </c>
      <c r="AY111" s="26" t="s">
        <v>142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6" t="s">
        <v>82</v>
      </c>
      <c r="BK111" s="225">
        <f>ROUND(I111*H111,2)</f>
        <v>0</v>
      </c>
      <c r="BL111" s="26" t="s">
        <v>141</v>
      </c>
      <c r="BM111" s="26" t="s">
        <v>252</v>
      </c>
    </row>
    <row r="112" s="1" customFormat="1">
      <c r="B112" s="48"/>
      <c r="D112" s="226" t="s">
        <v>149</v>
      </c>
      <c r="F112" s="227" t="s">
        <v>253</v>
      </c>
      <c r="I112" s="187"/>
      <c r="L112" s="48"/>
      <c r="M112" s="228"/>
      <c r="N112" s="49"/>
      <c r="O112" s="49"/>
      <c r="P112" s="49"/>
      <c r="Q112" s="49"/>
      <c r="R112" s="49"/>
      <c r="S112" s="49"/>
      <c r="T112" s="87"/>
      <c r="AT112" s="26" t="s">
        <v>149</v>
      </c>
      <c r="AU112" s="26" t="s">
        <v>84</v>
      </c>
    </row>
    <row r="113" s="12" customFormat="1">
      <c r="B113" s="232"/>
      <c r="D113" s="226" t="s">
        <v>232</v>
      </c>
      <c r="E113" s="233" t="s">
        <v>5</v>
      </c>
      <c r="F113" s="234" t="s">
        <v>233</v>
      </c>
      <c r="H113" s="235">
        <v>38.015999999999998</v>
      </c>
      <c r="I113" s="236"/>
      <c r="L113" s="232"/>
      <c r="M113" s="237"/>
      <c r="N113" s="238"/>
      <c r="O113" s="238"/>
      <c r="P113" s="238"/>
      <c r="Q113" s="238"/>
      <c r="R113" s="238"/>
      <c r="S113" s="238"/>
      <c r="T113" s="239"/>
      <c r="AT113" s="233" t="s">
        <v>232</v>
      </c>
      <c r="AU113" s="233" t="s">
        <v>84</v>
      </c>
      <c r="AV113" s="12" t="s">
        <v>84</v>
      </c>
      <c r="AW113" s="12" t="s">
        <v>38</v>
      </c>
      <c r="AX113" s="12" t="s">
        <v>75</v>
      </c>
      <c r="AY113" s="233" t="s">
        <v>142</v>
      </c>
    </row>
    <row r="114" s="12" customFormat="1">
      <c r="B114" s="232"/>
      <c r="D114" s="226" t="s">
        <v>232</v>
      </c>
      <c r="E114" s="233" t="s">
        <v>5</v>
      </c>
      <c r="F114" s="234" t="s">
        <v>254</v>
      </c>
      <c r="H114" s="235">
        <v>-11.880000000000001</v>
      </c>
      <c r="I114" s="236"/>
      <c r="L114" s="232"/>
      <c r="M114" s="237"/>
      <c r="N114" s="238"/>
      <c r="O114" s="238"/>
      <c r="P114" s="238"/>
      <c r="Q114" s="238"/>
      <c r="R114" s="238"/>
      <c r="S114" s="238"/>
      <c r="T114" s="239"/>
      <c r="AT114" s="233" t="s">
        <v>232</v>
      </c>
      <c r="AU114" s="233" t="s">
        <v>84</v>
      </c>
      <c r="AV114" s="12" t="s">
        <v>84</v>
      </c>
      <c r="AW114" s="12" t="s">
        <v>38</v>
      </c>
      <c r="AX114" s="12" t="s">
        <v>75</v>
      </c>
      <c r="AY114" s="233" t="s">
        <v>142</v>
      </c>
    </row>
    <row r="115" s="12" customFormat="1">
      <c r="B115" s="232"/>
      <c r="D115" s="226" t="s">
        <v>232</v>
      </c>
      <c r="E115" s="233" t="s">
        <v>5</v>
      </c>
      <c r="F115" s="234" t="s">
        <v>234</v>
      </c>
      <c r="H115" s="235">
        <v>24.056999999999999</v>
      </c>
      <c r="I115" s="236"/>
      <c r="L115" s="232"/>
      <c r="M115" s="237"/>
      <c r="N115" s="238"/>
      <c r="O115" s="238"/>
      <c r="P115" s="238"/>
      <c r="Q115" s="238"/>
      <c r="R115" s="238"/>
      <c r="S115" s="238"/>
      <c r="T115" s="239"/>
      <c r="AT115" s="233" t="s">
        <v>232</v>
      </c>
      <c r="AU115" s="233" t="s">
        <v>84</v>
      </c>
      <c r="AV115" s="12" t="s">
        <v>84</v>
      </c>
      <c r="AW115" s="12" t="s">
        <v>38</v>
      </c>
      <c r="AX115" s="12" t="s">
        <v>75</v>
      </c>
      <c r="AY115" s="233" t="s">
        <v>142</v>
      </c>
    </row>
    <row r="116" s="12" customFormat="1">
      <c r="B116" s="232"/>
      <c r="D116" s="226" t="s">
        <v>232</v>
      </c>
      <c r="E116" s="233" t="s">
        <v>5</v>
      </c>
      <c r="F116" s="234" t="s">
        <v>255</v>
      </c>
      <c r="H116" s="235">
        <v>-7.4249999999999998</v>
      </c>
      <c r="I116" s="236"/>
      <c r="L116" s="232"/>
      <c r="M116" s="237"/>
      <c r="N116" s="238"/>
      <c r="O116" s="238"/>
      <c r="P116" s="238"/>
      <c r="Q116" s="238"/>
      <c r="R116" s="238"/>
      <c r="S116" s="238"/>
      <c r="T116" s="239"/>
      <c r="AT116" s="233" t="s">
        <v>232</v>
      </c>
      <c r="AU116" s="233" t="s">
        <v>84</v>
      </c>
      <c r="AV116" s="12" t="s">
        <v>84</v>
      </c>
      <c r="AW116" s="12" t="s">
        <v>38</v>
      </c>
      <c r="AX116" s="12" t="s">
        <v>75</v>
      </c>
      <c r="AY116" s="233" t="s">
        <v>142</v>
      </c>
    </row>
    <row r="117" s="12" customFormat="1">
      <c r="B117" s="232"/>
      <c r="D117" s="226" t="s">
        <v>232</v>
      </c>
      <c r="E117" s="233" t="s">
        <v>5</v>
      </c>
      <c r="F117" s="234" t="s">
        <v>235</v>
      </c>
      <c r="H117" s="235">
        <v>39.600000000000001</v>
      </c>
      <c r="I117" s="236"/>
      <c r="L117" s="232"/>
      <c r="M117" s="237"/>
      <c r="N117" s="238"/>
      <c r="O117" s="238"/>
      <c r="P117" s="238"/>
      <c r="Q117" s="238"/>
      <c r="R117" s="238"/>
      <c r="S117" s="238"/>
      <c r="T117" s="239"/>
      <c r="AT117" s="233" t="s">
        <v>232</v>
      </c>
      <c r="AU117" s="233" t="s">
        <v>84</v>
      </c>
      <c r="AV117" s="12" t="s">
        <v>84</v>
      </c>
      <c r="AW117" s="12" t="s">
        <v>38</v>
      </c>
      <c r="AX117" s="12" t="s">
        <v>75</v>
      </c>
      <c r="AY117" s="233" t="s">
        <v>142</v>
      </c>
    </row>
    <row r="118" s="12" customFormat="1">
      <c r="B118" s="232"/>
      <c r="D118" s="226" t="s">
        <v>232</v>
      </c>
      <c r="E118" s="233" t="s">
        <v>5</v>
      </c>
      <c r="F118" s="234" t="s">
        <v>256</v>
      </c>
      <c r="H118" s="235">
        <v>-14.256</v>
      </c>
      <c r="I118" s="236"/>
      <c r="L118" s="232"/>
      <c r="M118" s="237"/>
      <c r="N118" s="238"/>
      <c r="O118" s="238"/>
      <c r="P118" s="238"/>
      <c r="Q118" s="238"/>
      <c r="R118" s="238"/>
      <c r="S118" s="238"/>
      <c r="T118" s="239"/>
      <c r="AT118" s="233" t="s">
        <v>232</v>
      </c>
      <c r="AU118" s="233" t="s">
        <v>84</v>
      </c>
      <c r="AV118" s="12" t="s">
        <v>84</v>
      </c>
      <c r="AW118" s="12" t="s">
        <v>38</v>
      </c>
      <c r="AX118" s="12" t="s">
        <v>75</v>
      </c>
      <c r="AY118" s="233" t="s">
        <v>142</v>
      </c>
    </row>
    <row r="119" s="12" customFormat="1">
      <c r="B119" s="232"/>
      <c r="D119" s="226" t="s">
        <v>232</v>
      </c>
      <c r="E119" s="233" t="s">
        <v>5</v>
      </c>
      <c r="F119" s="234" t="s">
        <v>236</v>
      </c>
      <c r="H119" s="235">
        <v>23.760000000000002</v>
      </c>
      <c r="I119" s="236"/>
      <c r="L119" s="232"/>
      <c r="M119" s="237"/>
      <c r="N119" s="238"/>
      <c r="O119" s="238"/>
      <c r="P119" s="238"/>
      <c r="Q119" s="238"/>
      <c r="R119" s="238"/>
      <c r="S119" s="238"/>
      <c r="T119" s="239"/>
      <c r="AT119" s="233" t="s">
        <v>232</v>
      </c>
      <c r="AU119" s="233" t="s">
        <v>84</v>
      </c>
      <c r="AV119" s="12" t="s">
        <v>84</v>
      </c>
      <c r="AW119" s="12" t="s">
        <v>38</v>
      </c>
      <c r="AX119" s="12" t="s">
        <v>75</v>
      </c>
      <c r="AY119" s="233" t="s">
        <v>142</v>
      </c>
    </row>
    <row r="120" s="12" customFormat="1">
      <c r="B120" s="232"/>
      <c r="D120" s="226" t="s">
        <v>232</v>
      </c>
      <c r="E120" s="233" t="s">
        <v>5</v>
      </c>
      <c r="F120" s="234" t="s">
        <v>257</v>
      </c>
      <c r="H120" s="235">
        <v>-9.5039999999999996</v>
      </c>
      <c r="I120" s="236"/>
      <c r="L120" s="232"/>
      <c r="M120" s="237"/>
      <c r="N120" s="238"/>
      <c r="O120" s="238"/>
      <c r="P120" s="238"/>
      <c r="Q120" s="238"/>
      <c r="R120" s="238"/>
      <c r="S120" s="238"/>
      <c r="T120" s="239"/>
      <c r="AT120" s="233" t="s">
        <v>232</v>
      </c>
      <c r="AU120" s="233" t="s">
        <v>84</v>
      </c>
      <c r="AV120" s="12" t="s">
        <v>84</v>
      </c>
      <c r="AW120" s="12" t="s">
        <v>38</v>
      </c>
      <c r="AX120" s="12" t="s">
        <v>75</v>
      </c>
      <c r="AY120" s="233" t="s">
        <v>142</v>
      </c>
    </row>
    <row r="121" s="13" customFormat="1">
      <c r="B121" s="240"/>
      <c r="D121" s="226" t="s">
        <v>232</v>
      </c>
      <c r="E121" s="241" t="s">
        <v>5</v>
      </c>
      <c r="F121" s="242" t="s">
        <v>237</v>
      </c>
      <c r="H121" s="243">
        <v>82.367999999999995</v>
      </c>
      <c r="I121" s="244"/>
      <c r="L121" s="240"/>
      <c r="M121" s="245"/>
      <c r="N121" s="246"/>
      <c r="O121" s="246"/>
      <c r="P121" s="246"/>
      <c r="Q121" s="246"/>
      <c r="R121" s="246"/>
      <c r="S121" s="246"/>
      <c r="T121" s="247"/>
      <c r="AT121" s="241" t="s">
        <v>232</v>
      </c>
      <c r="AU121" s="241" t="s">
        <v>84</v>
      </c>
      <c r="AV121" s="13" t="s">
        <v>141</v>
      </c>
      <c r="AW121" s="13" t="s">
        <v>38</v>
      </c>
      <c r="AX121" s="13" t="s">
        <v>82</v>
      </c>
      <c r="AY121" s="241" t="s">
        <v>142</v>
      </c>
    </row>
    <row r="122" s="1" customFormat="1" ht="16.5" customHeight="1">
      <c r="B122" s="213"/>
      <c r="C122" s="214" t="s">
        <v>164</v>
      </c>
      <c r="D122" s="214" t="s">
        <v>144</v>
      </c>
      <c r="E122" s="215" t="s">
        <v>258</v>
      </c>
      <c r="F122" s="216" t="s">
        <v>259</v>
      </c>
      <c r="G122" s="217" t="s">
        <v>260</v>
      </c>
      <c r="H122" s="218">
        <v>235.886</v>
      </c>
      <c r="I122" s="219"/>
      <c r="J122" s="220">
        <f>ROUND(I122*H122,2)</f>
        <v>0</v>
      </c>
      <c r="K122" s="216" t="s">
        <v>229</v>
      </c>
      <c r="L122" s="48"/>
      <c r="M122" s="221" t="s">
        <v>5</v>
      </c>
      <c r="N122" s="222" t="s">
        <v>46</v>
      </c>
      <c r="O122" s="49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26" t="s">
        <v>141</v>
      </c>
      <c r="AT122" s="26" t="s">
        <v>144</v>
      </c>
      <c r="AU122" s="26" t="s">
        <v>84</v>
      </c>
      <c r="AY122" s="26" t="s">
        <v>142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6" t="s">
        <v>82</v>
      </c>
      <c r="BK122" s="225">
        <f>ROUND(I122*H122,2)</f>
        <v>0</v>
      </c>
      <c r="BL122" s="26" t="s">
        <v>141</v>
      </c>
      <c r="BM122" s="26" t="s">
        <v>261</v>
      </c>
    </row>
    <row r="123" s="1" customFormat="1">
      <c r="B123" s="48"/>
      <c r="D123" s="226" t="s">
        <v>149</v>
      </c>
      <c r="F123" s="227" t="s">
        <v>262</v>
      </c>
      <c r="I123" s="187"/>
      <c r="L123" s="48"/>
      <c r="M123" s="228"/>
      <c r="N123" s="49"/>
      <c r="O123" s="49"/>
      <c r="P123" s="49"/>
      <c r="Q123" s="49"/>
      <c r="R123" s="49"/>
      <c r="S123" s="49"/>
      <c r="T123" s="87"/>
      <c r="AT123" s="26" t="s">
        <v>149</v>
      </c>
      <c r="AU123" s="26" t="s">
        <v>84</v>
      </c>
    </row>
    <row r="124" s="12" customFormat="1">
      <c r="B124" s="232"/>
      <c r="D124" s="226" t="s">
        <v>232</v>
      </c>
      <c r="E124" s="233" t="s">
        <v>5</v>
      </c>
      <c r="F124" s="234" t="s">
        <v>263</v>
      </c>
      <c r="H124" s="235">
        <v>235.886</v>
      </c>
      <c r="I124" s="236"/>
      <c r="L124" s="232"/>
      <c r="M124" s="237"/>
      <c r="N124" s="238"/>
      <c r="O124" s="238"/>
      <c r="P124" s="238"/>
      <c r="Q124" s="238"/>
      <c r="R124" s="238"/>
      <c r="S124" s="238"/>
      <c r="T124" s="239"/>
      <c r="AT124" s="233" t="s">
        <v>232</v>
      </c>
      <c r="AU124" s="233" t="s">
        <v>84</v>
      </c>
      <c r="AV124" s="12" t="s">
        <v>84</v>
      </c>
      <c r="AW124" s="12" t="s">
        <v>38</v>
      </c>
      <c r="AX124" s="12" t="s">
        <v>75</v>
      </c>
      <c r="AY124" s="233" t="s">
        <v>142</v>
      </c>
    </row>
    <row r="125" s="13" customFormat="1">
      <c r="B125" s="240"/>
      <c r="D125" s="226" t="s">
        <v>232</v>
      </c>
      <c r="E125" s="241" t="s">
        <v>5</v>
      </c>
      <c r="F125" s="242" t="s">
        <v>237</v>
      </c>
      <c r="H125" s="243">
        <v>235.886</v>
      </c>
      <c r="I125" s="244"/>
      <c r="L125" s="240"/>
      <c r="M125" s="245"/>
      <c r="N125" s="246"/>
      <c r="O125" s="246"/>
      <c r="P125" s="246"/>
      <c r="Q125" s="246"/>
      <c r="R125" s="246"/>
      <c r="S125" s="246"/>
      <c r="T125" s="247"/>
      <c r="AT125" s="241" t="s">
        <v>232</v>
      </c>
      <c r="AU125" s="241" t="s">
        <v>84</v>
      </c>
      <c r="AV125" s="13" t="s">
        <v>141</v>
      </c>
      <c r="AW125" s="13" t="s">
        <v>38</v>
      </c>
      <c r="AX125" s="13" t="s">
        <v>82</v>
      </c>
      <c r="AY125" s="241" t="s">
        <v>142</v>
      </c>
    </row>
    <row r="126" s="11" customFormat="1" ht="29.88" customHeight="1">
      <c r="B126" s="200"/>
      <c r="D126" s="201" t="s">
        <v>74</v>
      </c>
      <c r="E126" s="211" t="s">
        <v>84</v>
      </c>
      <c r="F126" s="211" t="s">
        <v>264</v>
      </c>
      <c r="I126" s="203"/>
      <c r="J126" s="212">
        <f>BK126</f>
        <v>0</v>
      </c>
      <c r="L126" s="200"/>
      <c r="M126" s="205"/>
      <c r="N126" s="206"/>
      <c r="O126" s="206"/>
      <c r="P126" s="207">
        <f>SUM(P127:P186)</f>
        <v>0</v>
      </c>
      <c r="Q126" s="206"/>
      <c r="R126" s="207">
        <f>SUM(R127:R186)</f>
        <v>104.53261899</v>
      </c>
      <c r="S126" s="206"/>
      <c r="T126" s="208">
        <f>SUM(T127:T186)</f>
        <v>0</v>
      </c>
      <c r="AR126" s="201" t="s">
        <v>82</v>
      </c>
      <c r="AT126" s="209" t="s">
        <v>74</v>
      </c>
      <c r="AU126" s="209" t="s">
        <v>82</v>
      </c>
      <c r="AY126" s="201" t="s">
        <v>142</v>
      </c>
      <c r="BK126" s="210">
        <f>SUM(BK127:BK186)</f>
        <v>0</v>
      </c>
    </row>
    <row r="127" s="1" customFormat="1" ht="16.5" customHeight="1">
      <c r="B127" s="213"/>
      <c r="C127" s="214" t="s">
        <v>169</v>
      </c>
      <c r="D127" s="214" t="s">
        <v>144</v>
      </c>
      <c r="E127" s="215" t="s">
        <v>265</v>
      </c>
      <c r="F127" s="216" t="s">
        <v>266</v>
      </c>
      <c r="G127" s="217" t="s">
        <v>228</v>
      </c>
      <c r="H127" s="218">
        <v>5.2199999999999998</v>
      </c>
      <c r="I127" s="219"/>
      <c r="J127" s="220">
        <f>ROUND(I127*H127,2)</f>
        <v>0</v>
      </c>
      <c r="K127" s="216" t="s">
        <v>229</v>
      </c>
      <c r="L127" s="48"/>
      <c r="M127" s="221" t="s">
        <v>5</v>
      </c>
      <c r="N127" s="222" t="s">
        <v>46</v>
      </c>
      <c r="O127" s="49"/>
      <c r="P127" s="223">
        <f>O127*H127</f>
        <v>0</v>
      </c>
      <c r="Q127" s="223">
        <v>2.2563399999999998</v>
      </c>
      <c r="R127" s="223">
        <f>Q127*H127</f>
        <v>11.778094799999998</v>
      </c>
      <c r="S127" s="223">
        <v>0</v>
      </c>
      <c r="T127" s="224">
        <f>S127*H127</f>
        <v>0</v>
      </c>
      <c r="AR127" s="26" t="s">
        <v>141</v>
      </c>
      <c r="AT127" s="26" t="s">
        <v>144</v>
      </c>
      <c r="AU127" s="26" t="s">
        <v>84</v>
      </c>
      <c r="AY127" s="26" t="s">
        <v>142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6" t="s">
        <v>82</v>
      </c>
      <c r="BK127" s="225">
        <f>ROUND(I127*H127,2)</f>
        <v>0</v>
      </c>
      <c r="BL127" s="26" t="s">
        <v>141</v>
      </c>
      <c r="BM127" s="26" t="s">
        <v>267</v>
      </c>
    </row>
    <row r="128" s="1" customFormat="1">
      <c r="B128" s="48"/>
      <c r="D128" s="226" t="s">
        <v>149</v>
      </c>
      <c r="F128" s="227" t="s">
        <v>268</v>
      </c>
      <c r="I128" s="18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149</v>
      </c>
      <c r="AU128" s="26" t="s">
        <v>84</v>
      </c>
    </row>
    <row r="129" s="12" customFormat="1">
      <c r="B129" s="232"/>
      <c r="D129" s="226" t="s">
        <v>232</v>
      </c>
      <c r="E129" s="233" t="s">
        <v>5</v>
      </c>
      <c r="F129" s="234" t="s">
        <v>269</v>
      </c>
      <c r="H129" s="235">
        <v>1.3500000000000001</v>
      </c>
      <c r="I129" s="236"/>
      <c r="L129" s="232"/>
      <c r="M129" s="237"/>
      <c r="N129" s="238"/>
      <c r="O129" s="238"/>
      <c r="P129" s="238"/>
      <c r="Q129" s="238"/>
      <c r="R129" s="238"/>
      <c r="S129" s="238"/>
      <c r="T129" s="239"/>
      <c r="AT129" s="233" t="s">
        <v>232</v>
      </c>
      <c r="AU129" s="233" t="s">
        <v>84</v>
      </c>
      <c r="AV129" s="12" t="s">
        <v>84</v>
      </c>
      <c r="AW129" s="12" t="s">
        <v>38</v>
      </c>
      <c r="AX129" s="12" t="s">
        <v>75</v>
      </c>
      <c r="AY129" s="233" t="s">
        <v>142</v>
      </c>
    </row>
    <row r="130" s="12" customFormat="1">
      <c r="B130" s="232"/>
      <c r="D130" s="226" t="s">
        <v>232</v>
      </c>
      <c r="E130" s="233" t="s">
        <v>5</v>
      </c>
      <c r="F130" s="234" t="s">
        <v>270</v>
      </c>
      <c r="H130" s="235">
        <v>0.97199999999999998</v>
      </c>
      <c r="I130" s="236"/>
      <c r="L130" s="232"/>
      <c r="M130" s="237"/>
      <c r="N130" s="238"/>
      <c r="O130" s="238"/>
      <c r="P130" s="238"/>
      <c r="Q130" s="238"/>
      <c r="R130" s="238"/>
      <c r="S130" s="238"/>
      <c r="T130" s="239"/>
      <c r="AT130" s="233" t="s">
        <v>232</v>
      </c>
      <c r="AU130" s="233" t="s">
        <v>84</v>
      </c>
      <c r="AV130" s="12" t="s">
        <v>84</v>
      </c>
      <c r="AW130" s="12" t="s">
        <v>38</v>
      </c>
      <c r="AX130" s="12" t="s">
        <v>75</v>
      </c>
      <c r="AY130" s="233" t="s">
        <v>142</v>
      </c>
    </row>
    <row r="131" s="12" customFormat="1">
      <c r="B131" s="232"/>
      <c r="D131" s="226" t="s">
        <v>232</v>
      </c>
      <c r="E131" s="233" t="s">
        <v>5</v>
      </c>
      <c r="F131" s="234" t="s">
        <v>271</v>
      </c>
      <c r="H131" s="235">
        <v>1.764</v>
      </c>
      <c r="I131" s="236"/>
      <c r="L131" s="232"/>
      <c r="M131" s="237"/>
      <c r="N131" s="238"/>
      <c r="O131" s="238"/>
      <c r="P131" s="238"/>
      <c r="Q131" s="238"/>
      <c r="R131" s="238"/>
      <c r="S131" s="238"/>
      <c r="T131" s="239"/>
      <c r="AT131" s="233" t="s">
        <v>232</v>
      </c>
      <c r="AU131" s="233" t="s">
        <v>84</v>
      </c>
      <c r="AV131" s="12" t="s">
        <v>84</v>
      </c>
      <c r="AW131" s="12" t="s">
        <v>38</v>
      </c>
      <c r="AX131" s="12" t="s">
        <v>75</v>
      </c>
      <c r="AY131" s="233" t="s">
        <v>142</v>
      </c>
    </row>
    <row r="132" s="12" customFormat="1">
      <c r="B132" s="232"/>
      <c r="D132" s="226" t="s">
        <v>232</v>
      </c>
      <c r="E132" s="233" t="s">
        <v>5</v>
      </c>
      <c r="F132" s="234" t="s">
        <v>272</v>
      </c>
      <c r="H132" s="235">
        <v>1.1339999999999999</v>
      </c>
      <c r="I132" s="236"/>
      <c r="L132" s="232"/>
      <c r="M132" s="237"/>
      <c r="N132" s="238"/>
      <c r="O132" s="238"/>
      <c r="P132" s="238"/>
      <c r="Q132" s="238"/>
      <c r="R132" s="238"/>
      <c r="S132" s="238"/>
      <c r="T132" s="239"/>
      <c r="AT132" s="233" t="s">
        <v>232</v>
      </c>
      <c r="AU132" s="233" t="s">
        <v>84</v>
      </c>
      <c r="AV132" s="12" t="s">
        <v>84</v>
      </c>
      <c r="AW132" s="12" t="s">
        <v>38</v>
      </c>
      <c r="AX132" s="12" t="s">
        <v>75</v>
      </c>
      <c r="AY132" s="233" t="s">
        <v>142</v>
      </c>
    </row>
    <row r="133" s="13" customFormat="1">
      <c r="B133" s="240"/>
      <c r="D133" s="226" t="s">
        <v>232</v>
      </c>
      <c r="E133" s="241" t="s">
        <v>5</v>
      </c>
      <c r="F133" s="242" t="s">
        <v>237</v>
      </c>
      <c r="H133" s="243">
        <v>5.2199999999999998</v>
      </c>
      <c r="I133" s="244"/>
      <c r="L133" s="240"/>
      <c r="M133" s="245"/>
      <c r="N133" s="246"/>
      <c r="O133" s="246"/>
      <c r="P133" s="246"/>
      <c r="Q133" s="246"/>
      <c r="R133" s="246"/>
      <c r="S133" s="246"/>
      <c r="T133" s="247"/>
      <c r="AT133" s="241" t="s">
        <v>232</v>
      </c>
      <c r="AU133" s="241" t="s">
        <v>84</v>
      </c>
      <c r="AV133" s="13" t="s">
        <v>141</v>
      </c>
      <c r="AW133" s="13" t="s">
        <v>38</v>
      </c>
      <c r="AX133" s="13" t="s">
        <v>82</v>
      </c>
      <c r="AY133" s="241" t="s">
        <v>142</v>
      </c>
    </row>
    <row r="134" s="1" customFormat="1" ht="16.5" customHeight="1">
      <c r="B134" s="213"/>
      <c r="C134" s="214" t="s">
        <v>174</v>
      </c>
      <c r="D134" s="214" t="s">
        <v>144</v>
      </c>
      <c r="E134" s="215" t="s">
        <v>273</v>
      </c>
      <c r="F134" s="216" t="s">
        <v>274</v>
      </c>
      <c r="G134" s="217" t="s">
        <v>260</v>
      </c>
      <c r="H134" s="218">
        <v>11.039999999999999</v>
      </c>
      <c r="I134" s="219"/>
      <c r="J134" s="220">
        <f>ROUND(I134*H134,2)</f>
        <v>0</v>
      </c>
      <c r="K134" s="216" t="s">
        <v>229</v>
      </c>
      <c r="L134" s="48"/>
      <c r="M134" s="221" t="s">
        <v>5</v>
      </c>
      <c r="N134" s="222" t="s">
        <v>46</v>
      </c>
      <c r="O134" s="49"/>
      <c r="P134" s="223">
        <f>O134*H134</f>
        <v>0</v>
      </c>
      <c r="Q134" s="223">
        <v>0.00247</v>
      </c>
      <c r="R134" s="223">
        <f>Q134*H134</f>
        <v>0.027268799999999999</v>
      </c>
      <c r="S134" s="223">
        <v>0</v>
      </c>
      <c r="T134" s="224">
        <f>S134*H134</f>
        <v>0</v>
      </c>
      <c r="AR134" s="26" t="s">
        <v>141</v>
      </c>
      <c r="AT134" s="26" t="s">
        <v>144</v>
      </c>
      <c r="AU134" s="26" t="s">
        <v>84</v>
      </c>
      <c r="AY134" s="26" t="s">
        <v>142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6" t="s">
        <v>82</v>
      </c>
      <c r="BK134" s="225">
        <f>ROUND(I134*H134,2)</f>
        <v>0</v>
      </c>
      <c r="BL134" s="26" t="s">
        <v>141</v>
      </c>
      <c r="BM134" s="26" t="s">
        <v>275</v>
      </c>
    </row>
    <row r="135" s="1" customFormat="1">
      <c r="B135" s="48"/>
      <c r="D135" s="226" t="s">
        <v>149</v>
      </c>
      <c r="F135" s="227" t="s">
        <v>276</v>
      </c>
      <c r="I135" s="187"/>
      <c r="L135" s="48"/>
      <c r="M135" s="228"/>
      <c r="N135" s="49"/>
      <c r="O135" s="49"/>
      <c r="P135" s="49"/>
      <c r="Q135" s="49"/>
      <c r="R135" s="49"/>
      <c r="S135" s="49"/>
      <c r="T135" s="87"/>
      <c r="AT135" s="26" t="s">
        <v>149</v>
      </c>
      <c r="AU135" s="26" t="s">
        <v>84</v>
      </c>
    </row>
    <row r="136" s="12" customFormat="1">
      <c r="B136" s="232"/>
      <c r="D136" s="226" t="s">
        <v>232</v>
      </c>
      <c r="E136" s="233" t="s">
        <v>5</v>
      </c>
      <c r="F136" s="234" t="s">
        <v>277</v>
      </c>
      <c r="H136" s="235">
        <v>3.6000000000000001</v>
      </c>
      <c r="I136" s="236"/>
      <c r="L136" s="232"/>
      <c r="M136" s="237"/>
      <c r="N136" s="238"/>
      <c r="O136" s="238"/>
      <c r="P136" s="238"/>
      <c r="Q136" s="238"/>
      <c r="R136" s="238"/>
      <c r="S136" s="238"/>
      <c r="T136" s="239"/>
      <c r="AT136" s="233" t="s">
        <v>232</v>
      </c>
      <c r="AU136" s="233" t="s">
        <v>84</v>
      </c>
      <c r="AV136" s="12" t="s">
        <v>84</v>
      </c>
      <c r="AW136" s="12" t="s">
        <v>38</v>
      </c>
      <c r="AX136" s="12" t="s">
        <v>75</v>
      </c>
      <c r="AY136" s="233" t="s">
        <v>142</v>
      </c>
    </row>
    <row r="137" s="12" customFormat="1">
      <c r="B137" s="232"/>
      <c r="D137" s="226" t="s">
        <v>232</v>
      </c>
      <c r="E137" s="233" t="s">
        <v>5</v>
      </c>
      <c r="F137" s="234" t="s">
        <v>278</v>
      </c>
      <c r="H137" s="235">
        <v>2.1600000000000001</v>
      </c>
      <c r="I137" s="236"/>
      <c r="L137" s="232"/>
      <c r="M137" s="237"/>
      <c r="N137" s="238"/>
      <c r="O137" s="238"/>
      <c r="P137" s="238"/>
      <c r="Q137" s="238"/>
      <c r="R137" s="238"/>
      <c r="S137" s="238"/>
      <c r="T137" s="239"/>
      <c r="AT137" s="233" t="s">
        <v>232</v>
      </c>
      <c r="AU137" s="233" t="s">
        <v>84</v>
      </c>
      <c r="AV137" s="12" t="s">
        <v>84</v>
      </c>
      <c r="AW137" s="12" t="s">
        <v>38</v>
      </c>
      <c r="AX137" s="12" t="s">
        <v>75</v>
      </c>
      <c r="AY137" s="233" t="s">
        <v>142</v>
      </c>
    </row>
    <row r="138" s="12" customFormat="1">
      <c r="B138" s="232"/>
      <c r="D138" s="226" t="s">
        <v>232</v>
      </c>
      <c r="E138" s="233" t="s">
        <v>5</v>
      </c>
      <c r="F138" s="234" t="s">
        <v>279</v>
      </c>
      <c r="H138" s="235">
        <v>3.3599999999999999</v>
      </c>
      <c r="I138" s="236"/>
      <c r="L138" s="232"/>
      <c r="M138" s="237"/>
      <c r="N138" s="238"/>
      <c r="O138" s="238"/>
      <c r="P138" s="238"/>
      <c r="Q138" s="238"/>
      <c r="R138" s="238"/>
      <c r="S138" s="238"/>
      <c r="T138" s="239"/>
      <c r="AT138" s="233" t="s">
        <v>232</v>
      </c>
      <c r="AU138" s="233" t="s">
        <v>84</v>
      </c>
      <c r="AV138" s="12" t="s">
        <v>84</v>
      </c>
      <c r="AW138" s="12" t="s">
        <v>38</v>
      </c>
      <c r="AX138" s="12" t="s">
        <v>75</v>
      </c>
      <c r="AY138" s="233" t="s">
        <v>142</v>
      </c>
    </row>
    <row r="139" s="12" customFormat="1">
      <c r="B139" s="232"/>
      <c r="D139" s="226" t="s">
        <v>232</v>
      </c>
      <c r="E139" s="233" t="s">
        <v>5</v>
      </c>
      <c r="F139" s="234" t="s">
        <v>280</v>
      </c>
      <c r="H139" s="235">
        <v>1.9199999999999999</v>
      </c>
      <c r="I139" s="236"/>
      <c r="L139" s="232"/>
      <c r="M139" s="237"/>
      <c r="N139" s="238"/>
      <c r="O139" s="238"/>
      <c r="P139" s="238"/>
      <c r="Q139" s="238"/>
      <c r="R139" s="238"/>
      <c r="S139" s="238"/>
      <c r="T139" s="239"/>
      <c r="AT139" s="233" t="s">
        <v>232</v>
      </c>
      <c r="AU139" s="233" t="s">
        <v>84</v>
      </c>
      <c r="AV139" s="12" t="s">
        <v>84</v>
      </c>
      <c r="AW139" s="12" t="s">
        <v>38</v>
      </c>
      <c r="AX139" s="12" t="s">
        <v>75</v>
      </c>
      <c r="AY139" s="233" t="s">
        <v>142</v>
      </c>
    </row>
    <row r="140" s="13" customFormat="1">
      <c r="B140" s="240"/>
      <c r="D140" s="226" t="s">
        <v>232</v>
      </c>
      <c r="E140" s="241" t="s">
        <v>5</v>
      </c>
      <c r="F140" s="242" t="s">
        <v>237</v>
      </c>
      <c r="H140" s="243">
        <v>11.039999999999999</v>
      </c>
      <c r="I140" s="244"/>
      <c r="L140" s="240"/>
      <c r="M140" s="245"/>
      <c r="N140" s="246"/>
      <c r="O140" s="246"/>
      <c r="P140" s="246"/>
      <c r="Q140" s="246"/>
      <c r="R140" s="246"/>
      <c r="S140" s="246"/>
      <c r="T140" s="247"/>
      <c r="AT140" s="241" t="s">
        <v>232</v>
      </c>
      <c r="AU140" s="241" t="s">
        <v>84</v>
      </c>
      <c r="AV140" s="13" t="s">
        <v>141</v>
      </c>
      <c r="AW140" s="13" t="s">
        <v>38</v>
      </c>
      <c r="AX140" s="13" t="s">
        <v>82</v>
      </c>
      <c r="AY140" s="241" t="s">
        <v>142</v>
      </c>
    </row>
    <row r="141" s="1" customFormat="1" ht="16.5" customHeight="1">
      <c r="B141" s="213"/>
      <c r="C141" s="214" t="s">
        <v>179</v>
      </c>
      <c r="D141" s="214" t="s">
        <v>144</v>
      </c>
      <c r="E141" s="215" t="s">
        <v>281</v>
      </c>
      <c r="F141" s="216" t="s">
        <v>282</v>
      </c>
      <c r="G141" s="217" t="s">
        <v>260</v>
      </c>
      <c r="H141" s="218">
        <v>11.039999999999999</v>
      </c>
      <c r="I141" s="219"/>
      <c r="J141" s="220">
        <f>ROUND(I141*H141,2)</f>
        <v>0</v>
      </c>
      <c r="K141" s="216" t="s">
        <v>229</v>
      </c>
      <c r="L141" s="48"/>
      <c r="M141" s="221" t="s">
        <v>5</v>
      </c>
      <c r="N141" s="222" t="s">
        <v>46</v>
      </c>
      <c r="O141" s="4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6" t="s">
        <v>141</v>
      </c>
      <c r="AT141" s="26" t="s">
        <v>144</v>
      </c>
      <c r="AU141" s="26" t="s">
        <v>84</v>
      </c>
      <c r="AY141" s="26" t="s">
        <v>142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6" t="s">
        <v>82</v>
      </c>
      <c r="BK141" s="225">
        <f>ROUND(I141*H141,2)</f>
        <v>0</v>
      </c>
      <c r="BL141" s="26" t="s">
        <v>141</v>
      </c>
      <c r="BM141" s="26" t="s">
        <v>283</v>
      </c>
    </row>
    <row r="142" s="1" customFormat="1">
      <c r="B142" s="48"/>
      <c r="D142" s="226" t="s">
        <v>149</v>
      </c>
      <c r="F142" s="227" t="s">
        <v>284</v>
      </c>
      <c r="I142" s="187"/>
      <c r="L142" s="48"/>
      <c r="M142" s="228"/>
      <c r="N142" s="49"/>
      <c r="O142" s="49"/>
      <c r="P142" s="49"/>
      <c r="Q142" s="49"/>
      <c r="R142" s="49"/>
      <c r="S142" s="49"/>
      <c r="T142" s="87"/>
      <c r="AT142" s="26" t="s">
        <v>149</v>
      </c>
      <c r="AU142" s="26" t="s">
        <v>84</v>
      </c>
    </row>
    <row r="143" s="1" customFormat="1" ht="16.5" customHeight="1">
      <c r="B143" s="213"/>
      <c r="C143" s="214" t="s">
        <v>184</v>
      </c>
      <c r="D143" s="214" t="s">
        <v>144</v>
      </c>
      <c r="E143" s="215" t="s">
        <v>285</v>
      </c>
      <c r="F143" s="216" t="s">
        <v>286</v>
      </c>
      <c r="G143" s="217" t="s">
        <v>228</v>
      </c>
      <c r="H143" s="218">
        <v>36.990000000000002</v>
      </c>
      <c r="I143" s="219"/>
      <c r="J143" s="220">
        <f>ROUND(I143*H143,2)</f>
        <v>0</v>
      </c>
      <c r="K143" s="216" t="s">
        <v>229</v>
      </c>
      <c r="L143" s="48"/>
      <c r="M143" s="221" t="s">
        <v>5</v>
      </c>
      <c r="N143" s="222" t="s">
        <v>46</v>
      </c>
      <c r="O143" s="49"/>
      <c r="P143" s="223">
        <f>O143*H143</f>
        <v>0</v>
      </c>
      <c r="Q143" s="223">
        <v>2.45329</v>
      </c>
      <c r="R143" s="223">
        <f>Q143*H143</f>
        <v>90.747197100000008</v>
      </c>
      <c r="S143" s="223">
        <v>0</v>
      </c>
      <c r="T143" s="224">
        <f>S143*H143</f>
        <v>0</v>
      </c>
      <c r="AR143" s="26" t="s">
        <v>141</v>
      </c>
      <c r="AT143" s="26" t="s">
        <v>144</v>
      </c>
      <c r="AU143" s="26" t="s">
        <v>84</v>
      </c>
      <c r="AY143" s="26" t="s">
        <v>142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6" t="s">
        <v>82</v>
      </c>
      <c r="BK143" s="225">
        <f>ROUND(I143*H143,2)</f>
        <v>0</v>
      </c>
      <c r="BL143" s="26" t="s">
        <v>141</v>
      </c>
      <c r="BM143" s="26" t="s">
        <v>287</v>
      </c>
    </row>
    <row r="144" s="1" customFormat="1">
      <c r="B144" s="48"/>
      <c r="D144" s="226" t="s">
        <v>149</v>
      </c>
      <c r="F144" s="227" t="s">
        <v>288</v>
      </c>
      <c r="I144" s="187"/>
      <c r="L144" s="48"/>
      <c r="M144" s="228"/>
      <c r="N144" s="49"/>
      <c r="O144" s="49"/>
      <c r="P144" s="49"/>
      <c r="Q144" s="49"/>
      <c r="R144" s="49"/>
      <c r="S144" s="49"/>
      <c r="T144" s="87"/>
      <c r="AT144" s="26" t="s">
        <v>149</v>
      </c>
      <c r="AU144" s="26" t="s">
        <v>84</v>
      </c>
    </row>
    <row r="145" s="12" customFormat="1">
      <c r="B145" s="232"/>
      <c r="D145" s="226" t="s">
        <v>232</v>
      </c>
      <c r="E145" s="233" t="s">
        <v>5</v>
      </c>
      <c r="F145" s="234" t="s">
        <v>289</v>
      </c>
      <c r="H145" s="235">
        <v>8.6400000000000006</v>
      </c>
      <c r="I145" s="236"/>
      <c r="L145" s="232"/>
      <c r="M145" s="237"/>
      <c r="N145" s="238"/>
      <c r="O145" s="238"/>
      <c r="P145" s="238"/>
      <c r="Q145" s="238"/>
      <c r="R145" s="238"/>
      <c r="S145" s="238"/>
      <c r="T145" s="239"/>
      <c r="AT145" s="233" t="s">
        <v>232</v>
      </c>
      <c r="AU145" s="233" t="s">
        <v>84</v>
      </c>
      <c r="AV145" s="12" t="s">
        <v>84</v>
      </c>
      <c r="AW145" s="12" t="s">
        <v>38</v>
      </c>
      <c r="AX145" s="12" t="s">
        <v>75</v>
      </c>
      <c r="AY145" s="233" t="s">
        <v>142</v>
      </c>
    </row>
    <row r="146" s="12" customFormat="1">
      <c r="B146" s="232"/>
      <c r="D146" s="226" t="s">
        <v>232</v>
      </c>
      <c r="E146" s="233" t="s">
        <v>5</v>
      </c>
      <c r="F146" s="234" t="s">
        <v>290</v>
      </c>
      <c r="H146" s="235">
        <v>6.75</v>
      </c>
      <c r="I146" s="236"/>
      <c r="L146" s="232"/>
      <c r="M146" s="237"/>
      <c r="N146" s="238"/>
      <c r="O146" s="238"/>
      <c r="P146" s="238"/>
      <c r="Q146" s="238"/>
      <c r="R146" s="238"/>
      <c r="S146" s="238"/>
      <c r="T146" s="239"/>
      <c r="AT146" s="233" t="s">
        <v>232</v>
      </c>
      <c r="AU146" s="233" t="s">
        <v>84</v>
      </c>
      <c r="AV146" s="12" t="s">
        <v>84</v>
      </c>
      <c r="AW146" s="12" t="s">
        <v>38</v>
      </c>
      <c r="AX146" s="12" t="s">
        <v>75</v>
      </c>
      <c r="AY146" s="233" t="s">
        <v>142</v>
      </c>
    </row>
    <row r="147" s="12" customFormat="1">
      <c r="B147" s="232"/>
      <c r="D147" s="226" t="s">
        <v>232</v>
      </c>
      <c r="E147" s="233" t="s">
        <v>5</v>
      </c>
      <c r="F147" s="234" t="s">
        <v>291</v>
      </c>
      <c r="H147" s="235">
        <v>12.960000000000001</v>
      </c>
      <c r="I147" s="236"/>
      <c r="L147" s="232"/>
      <c r="M147" s="237"/>
      <c r="N147" s="238"/>
      <c r="O147" s="238"/>
      <c r="P147" s="238"/>
      <c r="Q147" s="238"/>
      <c r="R147" s="238"/>
      <c r="S147" s="238"/>
      <c r="T147" s="239"/>
      <c r="AT147" s="233" t="s">
        <v>232</v>
      </c>
      <c r="AU147" s="233" t="s">
        <v>84</v>
      </c>
      <c r="AV147" s="12" t="s">
        <v>84</v>
      </c>
      <c r="AW147" s="12" t="s">
        <v>38</v>
      </c>
      <c r="AX147" s="12" t="s">
        <v>75</v>
      </c>
      <c r="AY147" s="233" t="s">
        <v>142</v>
      </c>
    </row>
    <row r="148" s="12" customFormat="1">
      <c r="B148" s="232"/>
      <c r="D148" s="226" t="s">
        <v>232</v>
      </c>
      <c r="E148" s="233" t="s">
        <v>5</v>
      </c>
      <c r="F148" s="234" t="s">
        <v>292</v>
      </c>
      <c r="H148" s="235">
        <v>8.6400000000000006</v>
      </c>
      <c r="I148" s="236"/>
      <c r="L148" s="232"/>
      <c r="M148" s="237"/>
      <c r="N148" s="238"/>
      <c r="O148" s="238"/>
      <c r="P148" s="238"/>
      <c r="Q148" s="238"/>
      <c r="R148" s="238"/>
      <c r="S148" s="238"/>
      <c r="T148" s="239"/>
      <c r="AT148" s="233" t="s">
        <v>232</v>
      </c>
      <c r="AU148" s="233" t="s">
        <v>84</v>
      </c>
      <c r="AV148" s="12" t="s">
        <v>84</v>
      </c>
      <c r="AW148" s="12" t="s">
        <v>38</v>
      </c>
      <c r="AX148" s="12" t="s">
        <v>75</v>
      </c>
      <c r="AY148" s="233" t="s">
        <v>142</v>
      </c>
    </row>
    <row r="149" s="13" customFormat="1">
      <c r="B149" s="240"/>
      <c r="D149" s="226" t="s">
        <v>232</v>
      </c>
      <c r="E149" s="241" t="s">
        <v>5</v>
      </c>
      <c r="F149" s="242" t="s">
        <v>237</v>
      </c>
      <c r="H149" s="243">
        <v>36.990000000000002</v>
      </c>
      <c r="I149" s="244"/>
      <c r="L149" s="240"/>
      <c r="M149" s="245"/>
      <c r="N149" s="246"/>
      <c r="O149" s="246"/>
      <c r="P149" s="246"/>
      <c r="Q149" s="246"/>
      <c r="R149" s="246"/>
      <c r="S149" s="246"/>
      <c r="T149" s="247"/>
      <c r="AT149" s="241" t="s">
        <v>232</v>
      </c>
      <c r="AU149" s="241" t="s">
        <v>84</v>
      </c>
      <c r="AV149" s="13" t="s">
        <v>141</v>
      </c>
      <c r="AW149" s="13" t="s">
        <v>38</v>
      </c>
      <c r="AX149" s="13" t="s">
        <v>82</v>
      </c>
      <c r="AY149" s="241" t="s">
        <v>142</v>
      </c>
    </row>
    <row r="150" s="1" customFormat="1" ht="16.5" customHeight="1">
      <c r="B150" s="213"/>
      <c r="C150" s="214" t="s">
        <v>189</v>
      </c>
      <c r="D150" s="214" t="s">
        <v>144</v>
      </c>
      <c r="E150" s="215" t="s">
        <v>293</v>
      </c>
      <c r="F150" s="216" t="s">
        <v>294</v>
      </c>
      <c r="G150" s="217" t="s">
        <v>260</v>
      </c>
      <c r="H150" s="218">
        <v>92.400000000000006</v>
      </c>
      <c r="I150" s="219"/>
      <c r="J150" s="220">
        <f>ROUND(I150*H150,2)</f>
        <v>0</v>
      </c>
      <c r="K150" s="216" t="s">
        <v>229</v>
      </c>
      <c r="L150" s="48"/>
      <c r="M150" s="221" t="s">
        <v>5</v>
      </c>
      <c r="N150" s="222" t="s">
        <v>46</v>
      </c>
      <c r="O150" s="49"/>
      <c r="P150" s="223">
        <f>O150*H150</f>
        <v>0</v>
      </c>
      <c r="Q150" s="223">
        <v>0.00264</v>
      </c>
      <c r="R150" s="223">
        <f>Q150*H150</f>
        <v>0.24393600000000001</v>
      </c>
      <c r="S150" s="223">
        <v>0</v>
      </c>
      <c r="T150" s="224">
        <f>S150*H150</f>
        <v>0</v>
      </c>
      <c r="AR150" s="26" t="s">
        <v>141</v>
      </c>
      <c r="AT150" s="26" t="s">
        <v>144</v>
      </c>
      <c r="AU150" s="26" t="s">
        <v>84</v>
      </c>
      <c r="AY150" s="26" t="s">
        <v>142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6" t="s">
        <v>82</v>
      </c>
      <c r="BK150" s="225">
        <f>ROUND(I150*H150,2)</f>
        <v>0</v>
      </c>
      <c r="BL150" s="26" t="s">
        <v>141</v>
      </c>
      <c r="BM150" s="26" t="s">
        <v>295</v>
      </c>
    </row>
    <row r="151" s="1" customFormat="1">
      <c r="B151" s="48"/>
      <c r="D151" s="226" t="s">
        <v>149</v>
      </c>
      <c r="F151" s="227" t="s">
        <v>296</v>
      </c>
      <c r="I151" s="187"/>
      <c r="L151" s="48"/>
      <c r="M151" s="228"/>
      <c r="N151" s="49"/>
      <c r="O151" s="49"/>
      <c r="P151" s="49"/>
      <c r="Q151" s="49"/>
      <c r="R151" s="49"/>
      <c r="S151" s="49"/>
      <c r="T151" s="87"/>
      <c r="AT151" s="26" t="s">
        <v>149</v>
      </c>
      <c r="AU151" s="26" t="s">
        <v>84</v>
      </c>
    </row>
    <row r="152" s="12" customFormat="1">
      <c r="B152" s="232"/>
      <c r="D152" s="226" t="s">
        <v>232</v>
      </c>
      <c r="E152" s="233" t="s">
        <v>5</v>
      </c>
      <c r="F152" s="234" t="s">
        <v>297</v>
      </c>
      <c r="H152" s="235">
        <v>28.800000000000001</v>
      </c>
      <c r="I152" s="236"/>
      <c r="L152" s="232"/>
      <c r="M152" s="237"/>
      <c r="N152" s="238"/>
      <c r="O152" s="238"/>
      <c r="P152" s="238"/>
      <c r="Q152" s="238"/>
      <c r="R152" s="238"/>
      <c r="S152" s="238"/>
      <c r="T152" s="239"/>
      <c r="AT152" s="233" t="s">
        <v>232</v>
      </c>
      <c r="AU152" s="233" t="s">
        <v>84</v>
      </c>
      <c r="AV152" s="12" t="s">
        <v>84</v>
      </c>
      <c r="AW152" s="12" t="s">
        <v>38</v>
      </c>
      <c r="AX152" s="12" t="s">
        <v>75</v>
      </c>
      <c r="AY152" s="233" t="s">
        <v>142</v>
      </c>
    </row>
    <row r="153" s="12" customFormat="1">
      <c r="B153" s="232"/>
      <c r="D153" s="226" t="s">
        <v>232</v>
      </c>
      <c r="E153" s="233" t="s">
        <v>5</v>
      </c>
      <c r="F153" s="234" t="s">
        <v>298</v>
      </c>
      <c r="H153" s="235">
        <v>18</v>
      </c>
      <c r="I153" s="236"/>
      <c r="L153" s="232"/>
      <c r="M153" s="237"/>
      <c r="N153" s="238"/>
      <c r="O153" s="238"/>
      <c r="P153" s="238"/>
      <c r="Q153" s="238"/>
      <c r="R153" s="238"/>
      <c r="S153" s="238"/>
      <c r="T153" s="239"/>
      <c r="AT153" s="233" t="s">
        <v>232</v>
      </c>
      <c r="AU153" s="233" t="s">
        <v>84</v>
      </c>
      <c r="AV153" s="12" t="s">
        <v>84</v>
      </c>
      <c r="AW153" s="12" t="s">
        <v>38</v>
      </c>
      <c r="AX153" s="12" t="s">
        <v>75</v>
      </c>
      <c r="AY153" s="233" t="s">
        <v>142</v>
      </c>
    </row>
    <row r="154" s="12" customFormat="1">
      <c r="B154" s="232"/>
      <c r="D154" s="226" t="s">
        <v>232</v>
      </c>
      <c r="E154" s="233" t="s">
        <v>5</v>
      </c>
      <c r="F154" s="234" t="s">
        <v>299</v>
      </c>
      <c r="H154" s="235">
        <v>28.800000000000001</v>
      </c>
      <c r="I154" s="236"/>
      <c r="L154" s="232"/>
      <c r="M154" s="237"/>
      <c r="N154" s="238"/>
      <c r="O154" s="238"/>
      <c r="P154" s="238"/>
      <c r="Q154" s="238"/>
      <c r="R154" s="238"/>
      <c r="S154" s="238"/>
      <c r="T154" s="239"/>
      <c r="AT154" s="233" t="s">
        <v>232</v>
      </c>
      <c r="AU154" s="233" t="s">
        <v>84</v>
      </c>
      <c r="AV154" s="12" t="s">
        <v>84</v>
      </c>
      <c r="AW154" s="12" t="s">
        <v>38</v>
      </c>
      <c r="AX154" s="12" t="s">
        <v>75</v>
      </c>
      <c r="AY154" s="233" t="s">
        <v>142</v>
      </c>
    </row>
    <row r="155" s="12" customFormat="1">
      <c r="B155" s="232"/>
      <c r="D155" s="226" t="s">
        <v>232</v>
      </c>
      <c r="E155" s="233" t="s">
        <v>5</v>
      </c>
      <c r="F155" s="234" t="s">
        <v>300</v>
      </c>
      <c r="H155" s="235">
        <v>16.800000000000001</v>
      </c>
      <c r="I155" s="236"/>
      <c r="L155" s="232"/>
      <c r="M155" s="237"/>
      <c r="N155" s="238"/>
      <c r="O155" s="238"/>
      <c r="P155" s="238"/>
      <c r="Q155" s="238"/>
      <c r="R155" s="238"/>
      <c r="S155" s="238"/>
      <c r="T155" s="239"/>
      <c r="AT155" s="233" t="s">
        <v>232</v>
      </c>
      <c r="AU155" s="233" t="s">
        <v>84</v>
      </c>
      <c r="AV155" s="12" t="s">
        <v>84</v>
      </c>
      <c r="AW155" s="12" t="s">
        <v>38</v>
      </c>
      <c r="AX155" s="12" t="s">
        <v>75</v>
      </c>
      <c r="AY155" s="233" t="s">
        <v>142</v>
      </c>
    </row>
    <row r="156" s="13" customFormat="1">
      <c r="B156" s="240"/>
      <c r="D156" s="226" t="s">
        <v>232</v>
      </c>
      <c r="E156" s="241" t="s">
        <v>5</v>
      </c>
      <c r="F156" s="242" t="s">
        <v>237</v>
      </c>
      <c r="H156" s="243">
        <v>92.400000000000006</v>
      </c>
      <c r="I156" s="244"/>
      <c r="L156" s="240"/>
      <c r="M156" s="245"/>
      <c r="N156" s="246"/>
      <c r="O156" s="246"/>
      <c r="P156" s="246"/>
      <c r="Q156" s="246"/>
      <c r="R156" s="246"/>
      <c r="S156" s="246"/>
      <c r="T156" s="247"/>
      <c r="AT156" s="241" t="s">
        <v>232</v>
      </c>
      <c r="AU156" s="241" t="s">
        <v>84</v>
      </c>
      <c r="AV156" s="13" t="s">
        <v>141</v>
      </c>
      <c r="AW156" s="13" t="s">
        <v>38</v>
      </c>
      <c r="AX156" s="13" t="s">
        <v>82</v>
      </c>
      <c r="AY156" s="241" t="s">
        <v>142</v>
      </c>
    </row>
    <row r="157" s="1" customFormat="1" ht="16.5" customHeight="1">
      <c r="B157" s="213"/>
      <c r="C157" s="214" t="s">
        <v>194</v>
      </c>
      <c r="D157" s="214" t="s">
        <v>144</v>
      </c>
      <c r="E157" s="215" t="s">
        <v>301</v>
      </c>
      <c r="F157" s="216" t="s">
        <v>302</v>
      </c>
      <c r="G157" s="217" t="s">
        <v>260</v>
      </c>
      <c r="H157" s="218">
        <v>92.400000000000006</v>
      </c>
      <c r="I157" s="219"/>
      <c r="J157" s="220">
        <f>ROUND(I157*H157,2)</f>
        <v>0</v>
      </c>
      <c r="K157" s="216" t="s">
        <v>229</v>
      </c>
      <c r="L157" s="48"/>
      <c r="M157" s="221" t="s">
        <v>5</v>
      </c>
      <c r="N157" s="222" t="s">
        <v>46</v>
      </c>
      <c r="O157" s="49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AR157" s="26" t="s">
        <v>141</v>
      </c>
      <c r="AT157" s="26" t="s">
        <v>144</v>
      </c>
      <c r="AU157" s="26" t="s">
        <v>84</v>
      </c>
      <c r="AY157" s="26" t="s">
        <v>142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6" t="s">
        <v>82</v>
      </c>
      <c r="BK157" s="225">
        <f>ROUND(I157*H157,2)</f>
        <v>0</v>
      </c>
      <c r="BL157" s="26" t="s">
        <v>141</v>
      </c>
      <c r="BM157" s="26" t="s">
        <v>303</v>
      </c>
    </row>
    <row r="158" s="1" customFormat="1">
      <c r="B158" s="48"/>
      <c r="D158" s="226" t="s">
        <v>149</v>
      </c>
      <c r="F158" s="227" t="s">
        <v>304</v>
      </c>
      <c r="I158" s="187"/>
      <c r="L158" s="48"/>
      <c r="M158" s="228"/>
      <c r="N158" s="49"/>
      <c r="O158" s="49"/>
      <c r="P158" s="49"/>
      <c r="Q158" s="49"/>
      <c r="R158" s="49"/>
      <c r="S158" s="49"/>
      <c r="T158" s="87"/>
      <c r="AT158" s="26" t="s">
        <v>149</v>
      </c>
      <c r="AU158" s="26" t="s">
        <v>84</v>
      </c>
    </row>
    <row r="159" s="1" customFormat="1" ht="16.5" customHeight="1">
      <c r="B159" s="213"/>
      <c r="C159" s="214" t="s">
        <v>199</v>
      </c>
      <c r="D159" s="214" t="s">
        <v>144</v>
      </c>
      <c r="E159" s="215" t="s">
        <v>305</v>
      </c>
      <c r="F159" s="216" t="s">
        <v>306</v>
      </c>
      <c r="G159" s="217" t="s">
        <v>246</v>
      </c>
      <c r="H159" s="218">
        <v>1.397</v>
      </c>
      <c r="I159" s="219"/>
      <c r="J159" s="220">
        <f>ROUND(I159*H159,2)</f>
        <v>0</v>
      </c>
      <c r="K159" s="216" t="s">
        <v>229</v>
      </c>
      <c r="L159" s="48"/>
      <c r="M159" s="221" t="s">
        <v>5</v>
      </c>
      <c r="N159" s="222" t="s">
        <v>46</v>
      </c>
      <c r="O159" s="49"/>
      <c r="P159" s="223">
        <f>O159*H159</f>
        <v>0</v>
      </c>
      <c r="Q159" s="223">
        <v>1.0601700000000001</v>
      </c>
      <c r="R159" s="223">
        <f>Q159*H159</f>
        <v>1.4810574900000002</v>
      </c>
      <c r="S159" s="223">
        <v>0</v>
      </c>
      <c r="T159" s="224">
        <f>S159*H159</f>
        <v>0</v>
      </c>
      <c r="AR159" s="26" t="s">
        <v>141</v>
      </c>
      <c r="AT159" s="26" t="s">
        <v>144</v>
      </c>
      <c r="AU159" s="26" t="s">
        <v>84</v>
      </c>
      <c r="AY159" s="26" t="s">
        <v>142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6" t="s">
        <v>82</v>
      </c>
      <c r="BK159" s="225">
        <f>ROUND(I159*H159,2)</f>
        <v>0</v>
      </c>
      <c r="BL159" s="26" t="s">
        <v>141</v>
      </c>
      <c r="BM159" s="26" t="s">
        <v>307</v>
      </c>
    </row>
    <row r="160" s="1" customFormat="1">
      <c r="B160" s="48"/>
      <c r="D160" s="226" t="s">
        <v>149</v>
      </c>
      <c r="F160" s="227" t="s">
        <v>308</v>
      </c>
      <c r="I160" s="187"/>
      <c r="L160" s="48"/>
      <c r="M160" s="228"/>
      <c r="N160" s="49"/>
      <c r="O160" s="49"/>
      <c r="P160" s="49"/>
      <c r="Q160" s="49"/>
      <c r="R160" s="49"/>
      <c r="S160" s="49"/>
      <c r="T160" s="87"/>
      <c r="AT160" s="26" t="s">
        <v>149</v>
      </c>
      <c r="AU160" s="26" t="s">
        <v>84</v>
      </c>
    </row>
    <row r="161" s="14" customFormat="1">
      <c r="B161" s="248"/>
      <c r="D161" s="226" t="s">
        <v>232</v>
      </c>
      <c r="E161" s="249" t="s">
        <v>5</v>
      </c>
      <c r="F161" s="250" t="s">
        <v>309</v>
      </c>
      <c r="H161" s="249" t="s">
        <v>5</v>
      </c>
      <c r="I161" s="251"/>
      <c r="L161" s="248"/>
      <c r="M161" s="252"/>
      <c r="N161" s="253"/>
      <c r="O161" s="253"/>
      <c r="P161" s="253"/>
      <c r="Q161" s="253"/>
      <c r="R161" s="253"/>
      <c r="S161" s="253"/>
      <c r="T161" s="254"/>
      <c r="AT161" s="249" t="s">
        <v>232</v>
      </c>
      <c r="AU161" s="249" t="s">
        <v>84</v>
      </c>
      <c r="AV161" s="14" t="s">
        <v>82</v>
      </c>
      <c r="AW161" s="14" t="s">
        <v>38</v>
      </c>
      <c r="AX161" s="14" t="s">
        <v>75</v>
      </c>
      <c r="AY161" s="249" t="s">
        <v>142</v>
      </c>
    </row>
    <row r="162" s="12" customFormat="1">
      <c r="B162" s="232"/>
      <c r="D162" s="226" t="s">
        <v>232</v>
      </c>
      <c r="E162" s="233" t="s">
        <v>5</v>
      </c>
      <c r="F162" s="234" t="s">
        <v>310</v>
      </c>
      <c r="H162" s="235">
        <v>0.244</v>
      </c>
      <c r="I162" s="236"/>
      <c r="L162" s="232"/>
      <c r="M162" s="237"/>
      <c r="N162" s="238"/>
      <c r="O162" s="238"/>
      <c r="P162" s="238"/>
      <c r="Q162" s="238"/>
      <c r="R162" s="238"/>
      <c r="S162" s="238"/>
      <c r="T162" s="239"/>
      <c r="AT162" s="233" t="s">
        <v>232</v>
      </c>
      <c r="AU162" s="233" t="s">
        <v>84</v>
      </c>
      <c r="AV162" s="12" t="s">
        <v>84</v>
      </c>
      <c r="AW162" s="12" t="s">
        <v>38</v>
      </c>
      <c r="AX162" s="12" t="s">
        <v>75</v>
      </c>
      <c r="AY162" s="233" t="s">
        <v>142</v>
      </c>
    </row>
    <row r="163" s="14" customFormat="1">
      <c r="B163" s="248"/>
      <c r="D163" s="226" t="s">
        <v>232</v>
      </c>
      <c r="E163" s="249" t="s">
        <v>5</v>
      </c>
      <c r="F163" s="250" t="s">
        <v>311</v>
      </c>
      <c r="H163" s="249" t="s">
        <v>5</v>
      </c>
      <c r="I163" s="251"/>
      <c r="L163" s="248"/>
      <c r="M163" s="252"/>
      <c r="N163" s="253"/>
      <c r="O163" s="253"/>
      <c r="P163" s="253"/>
      <c r="Q163" s="253"/>
      <c r="R163" s="253"/>
      <c r="S163" s="253"/>
      <c r="T163" s="254"/>
      <c r="AT163" s="249" t="s">
        <v>232</v>
      </c>
      <c r="AU163" s="249" t="s">
        <v>84</v>
      </c>
      <c r="AV163" s="14" t="s">
        <v>82</v>
      </c>
      <c r="AW163" s="14" t="s">
        <v>38</v>
      </c>
      <c r="AX163" s="14" t="s">
        <v>75</v>
      </c>
      <c r="AY163" s="249" t="s">
        <v>142</v>
      </c>
    </row>
    <row r="164" s="12" customFormat="1">
      <c r="B164" s="232"/>
      <c r="D164" s="226" t="s">
        <v>232</v>
      </c>
      <c r="E164" s="233" t="s">
        <v>5</v>
      </c>
      <c r="F164" s="234" t="s">
        <v>312</v>
      </c>
      <c r="H164" s="235">
        <v>0.246</v>
      </c>
      <c r="I164" s="236"/>
      <c r="L164" s="232"/>
      <c r="M164" s="237"/>
      <c r="N164" s="238"/>
      <c r="O164" s="238"/>
      <c r="P164" s="238"/>
      <c r="Q164" s="238"/>
      <c r="R164" s="238"/>
      <c r="S164" s="238"/>
      <c r="T164" s="239"/>
      <c r="AT164" s="233" t="s">
        <v>232</v>
      </c>
      <c r="AU164" s="233" t="s">
        <v>84</v>
      </c>
      <c r="AV164" s="12" t="s">
        <v>84</v>
      </c>
      <c r="AW164" s="12" t="s">
        <v>38</v>
      </c>
      <c r="AX164" s="12" t="s">
        <v>75</v>
      </c>
      <c r="AY164" s="233" t="s">
        <v>142</v>
      </c>
    </row>
    <row r="165" s="14" customFormat="1">
      <c r="B165" s="248"/>
      <c r="D165" s="226" t="s">
        <v>232</v>
      </c>
      <c r="E165" s="249" t="s">
        <v>5</v>
      </c>
      <c r="F165" s="250" t="s">
        <v>313</v>
      </c>
      <c r="H165" s="249" t="s">
        <v>5</v>
      </c>
      <c r="I165" s="251"/>
      <c r="L165" s="248"/>
      <c r="M165" s="252"/>
      <c r="N165" s="253"/>
      <c r="O165" s="253"/>
      <c r="P165" s="253"/>
      <c r="Q165" s="253"/>
      <c r="R165" s="253"/>
      <c r="S165" s="253"/>
      <c r="T165" s="254"/>
      <c r="AT165" s="249" t="s">
        <v>232</v>
      </c>
      <c r="AU165" s="249" t="s">
        <v>84</v>
      </c>
      <c r="AV165" s="14" t="s">
        <v>82</v>
      </c>
      <c r="AW165" s="14" t="s">
        <v>38</v>
      </c>
      <c r="AX165" s="14" t="s">
        <v>75</v>
      </c>
      <c r="AY165" s="249" t="s">
        <v>142</v>
      </c>
    </row>
    <row r="166" s="12" customFormat="1">
      <c r="B166" s="232"/>
      <c r="D166" s="226" t="s">
        <v>232</v>
      </c>
      <c r="E166" s="233" t="s">
        <v>5</v>
      </c>
      <c r="F166" s="234" t="s">
        <v>314</v>
      </c>
      <c r="H166" s="235">
        <v>0.46999999999999997</v>
      </c>
      <c r="I166" s="236"/>
      <c r="L166" s="232"/>
      <c r="M166" s="237"/>
      <c r="N166" s="238"/>
      <c r="O166" s="238"/>
      <c r="P166" s="238"/>
      <c r="Q166" s="238"/>
      <c r="R166" s="238"/>
      <c r="S166" s="238"/>
      <c r="T166" s="239"/>
      <c r="AT166" s="233" t="s">
        <v>232</v>
      </c>
      <c r="AU166" s="233" t="s">
        <v>84</v>
      </c>
      <c r="AV166" s="12" t="s">
        <v>84</v>
      </c>
      <c r="AW166" s="12" t="s">
        <v>38</v>
      </c>
      <c r="AX166" s="12" t="s">
        <v>75</v>
      </c>
      <c r="AY166" s="233" t="s">
        <v>142</v>
      </c>
    </row>
    <row r="167" s="14" customFormat="1">
      <c r="B167" s="248"/>
      <c r="D167" s="226" t="s">
        <v>232</v>
      </c>
      <c r="E167" s="249" t="s">
        <v>5</v>
      </c>
      <c r="F167" s="250" t="s">
        <v>315</v>
      </c>
      <c r="H167" s="249" t="s">
        <v>5</v>
      </c>
      <c r="I167" s="251"/>
      <c r="L167" s="248"/>
      <c r="M167" s="252"/>
      <c r="N167" s="253"/>
      <c r="O167" s="253"/>
      <c r="P167" s="253"/>
      <c r="Q167" s="253"/>
      <c r="R167" s="253"/>
      <c r="S167" s="253"/>
      <c r="T167" s="254"/>
      <c r="AT167" s="249" t="s">
        <v>232</v>
      </c>
      <c r="AU167" s="249" t="s">
        <v>84</v>
      </c>
      <c r="AV167" s="14" t="s">
        <v>82</v>
      </c>
      <c r="AW167" s="14" t="s">
        <v>38</v>
      </c>
      <c r="AX167" s="14" t="s">
        <v>75</v>
      </c>
      <c r="AY167" s="249" t="s">
        <v>142</v>
      </c>
    </row>
    <row r="168" s="12" customFormat="1">
      <c r="B168" s="232"/>
      <c r="D168" s="226" t="s">
        <v>232</v>
      </c>
      <c r="E168" s="233" t="s">
        <v>5</v>
      </c>
      <c r="F168" s="234" t="s">
        <v>316</v>
      </c>
      <c r="H168" s="235">
        <v>0.11799999999999999</v>
      </c>
      <c r="I168" s="236"/>
      <c r="L168" s="232"/>
      <c r="M168" s="237"/>
      <c r="N168" s="238"/>
      <c r="O168" s="238"/>
      <c r="P168" s="238"/>
      <c r="Q168" s="238"/>
      <c r="R168" s="238"/>
      <c r="S168" s="238"/>
      <c r="T168" s="239"/>
      <c r="AT168" s="233" t="s">
        <v>232</v>
      </c>
      <c r="AU168" s="233" t="s">
        <v>84</v>
      </c>
      <c r="AV168" s="12" t="s">
        <v>84</v>
      </c>
      <c r="AW168" s="12" t="s">
        <v>38</v>
      </c>
      <c r="AX168" s="12" t="s">
        <v>75</v>
      </c>
      <c r="AY168" s="233" t="s">
        <v>142</v>
      </c>
    </row>
    <row r="169" s="12" customFormat="1">
      <c r="B169" s="232"/>
      <c r="D169" s="226" t="s">
        <v>232</v>
      </c>
      <c r="E169" s="233" t="s">
        <v>5</v>
      </c>
      <c r="F169" s="234" t="s">
        <v>317</v>
      </c>
      <c r="H169" s="235">
        <v>0.192</v>
      </c>
      <c r="I169" s="236"/>
      <c r="L169" s="232"/>
      <c r="M169" s="237"/>
      <c r="N169" s="238"/>
      <c r="O169" s="238"/>
      <c r="P169" s="238"/>
      <c r="Q169" s="238"/>
      <c r="R169" s="238"/>
      <c r="S169" s="238"/>
      <c r="T169" s="239"/>
      <c r="AT169" s="233" t="s">
        <v>232</v>
      </c>
      <c r="AU169" s="233" t="s">
        <v>84</v>
      </c>
      <c r="AV169" s="12" t="s">
        <v>84</v>
      </c>
      <c r="AW169" s="12" t="s">
        <v>38</v>
      </c>
      <c r="AX169" s="12" t="s">
        <v>75</v>
      </c>
      <c r="AY169" s="233" t="s">
        <v>142</v>
      </c>
    </row>
    <row r="170" s="15" customFormat="1">
      <c r="B170" s="255"/>
      <c r="D170" s="226" t="s">
        <v>232</v>
      </c>
      <c r="E170" s="256" t="s">
        <v>5</v>
      </c>
      <c r="F170" s="257" t="s">
        <v>318</v>
      </c>
      <c r="H170" s="258">
        <v>1.27</v>
      </c>
      <c r="I170" s="259"/>
      <c r="L170" s="255"/>
      <c r="M170" s="260"/>
      <c r="N170" s="261"/>
      <c r="O170" s="261"/>
      <c r="P170" s="261"/>
      <c r="Q170" s="261"/>
      <c r="R170" s="261"/>
      <c r="S170" s="261"/>
      <c r="T170" s="262"/>
      <c r="AT170" s="256" t="s">
        <v>232</v>
      </c>
      <c r="AU170" s="256" t="s">
        <v>84</v>
      </c>
      <c r="AV170" s="15" t="s">
        <v>155</v>
      </c>
      <c r="AW170" s="15" t="s">
        <v>38</v>
      </c>
      <c r="AX170" s="15" t="s">
        <v>75</v>
      </c>
      <c r="AY170" s="256" t="s">
        <v>142</v>
      </c>
    </row>
    <row r="171" s="12" customFormat="1">
      <c r="B171" s="232"/>
      <c r="D171" s="226" t="s">
        <v>232</v>
      </c>
      <c r="E171" s="233" t="s">
        <v>5</v>
      </c>
      <c r="F171" s="234" t="s">
        <v>319</v>
      </c>
      <c r="H171" s="235">
        <v>0.127</v>
      </c>
      <c r="I171" s="236"/>
      <c r="L171" s="232"/>
      <c r="M171" s="237"/>
      <c r="N171" s="238"/>
      <c r="O171" s="238"/>
      <c r="P171" s="238"/>
      <c r="Q171" s="238"/>
      <c r="R171" s="238"/>
      <c r="S171" s="238"/>
      <c r="T171" s="239"/>
      <c r="AT171" s="233" t="s">
        <v>232</v>
      </c>
      <c r="AU171" s="233" t="s">
        <v>84</v>
      </c>
      <c r="AV171" s="12" t="s">
        <v>84</v>
      </c>
      <c r="AW171" s="12" t="s">
        <v>38</v>
      </c>
      <c r="AX171" s="12" t="s">
        <v>75</v>
      </c>
      <c r="AY171" s="233" t="s">
        <v>142</v>
      </c>
    </row>
    <row r="172" s="13" customFormat="1">
      <c r="B172" s="240"/>
      <c r="D172" s="226" t="s">
        <v>232</v>
      </c>
      <c r="E172" s="241" t="s">
        <v>5</v>
      </c>
      <c r="F172" s="242" t="s">
        <v>237</v>
      </c>
      <c r="H172" s="243">
        <v>1.397</v>
      </c>
      <c r="I172" s="244"/>
      <c r="L172" s="240"/>
      <c r="M172" s="245"/>
      <c r="N172" s="246"/>
      <c r="O172" s="246"/>
      <c r="P172" s="246"/>
      <c r="Q172" s="246"/>
      <c r="R172" s="246"/>
      <c r="S172" s="246"/>
      <c r="T172" s="247"/>
      <c r="AT172" s="241" t="s">
        <v>232</v>
      </c>
      <c r="AU172" s="241" t="s">
        <v>84</v>
      </c>
      <c r="AV172" s="13" t="s">
        <v>141</v>
      </c>
      <c r="AW172" s="13" t="s">
        <v>38</v>
      </c>
      <c r="AX172" s="13" t="s">
        <v>82</v>
      </c>
      <c r="AY172" s="241" t="s">
        <v>142</v>
      </c>
    </row>
    <row r="173" s="1" customFormat="1" ht="16.5" customHeight="1">
      <c r="B173" s="213"/>
      <c r="C173" s="214" t="s">
        <v>204</v>
      </c>
      <c r="D173" s="214" t="s">
        <v>144</v>
      </c>
      <c r="E173" s="215" t="s">
        <v>320</v>
      </c>
      <c r="F173" s="216" t="s">
        <v>321</v>
      </c>
      <c r="G173" s="217" t="s">
        <v>246</v>
      </c>
      <c r="H173" s="218">
        <v>0.23999999999999999</v>
      </c>
      <c r="I173" s="219"/>
      <c r="J173" s="220">
        <f>ROUND(I173*H173,2)</f>
        <v>0</v>
      </c>
      <c r="K173" s="216" t="s">
        <v>229</v>
      </c>
      <c r="L173" s="48"/>
      <c r="M173" s="221" t="s">
        <v>5</v>
      </c>
      <c r="N173" s="222" t="s">
        <v>46</v>
      </c>
      <c r="O173" s="49"/>
      <c r="P173" s="223">
        <f>O173*H173</f>
        <v>0</v>
      </c>
      <c r="Q173" s="223">
        <v>1.06277</v>
      </c>
      <c r="R173" s="223">
        <f>Q173*H173</f>
        <v>0.25506479999999998</v>
      </c>
      <c r="S173" s="223">
        <v>0</v>
      </c>
      <c r="T173" s="224">
        <f>S173*H173</f>
        <v>0</v>
      </c>
      <c r="AR173" s="26" t="s">
        <v>141</v>
      </c>
      <c r="AT173" s="26" t="s">
        <v>144</v>
      </c>
      <c r="AU173" s="26" t="s">
        <v>84</v>
      </c>
      <c r="AY173" s="26" t="s">
        <v>142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6" t="s">
        <v>82</v>
      </c>
      <c r="BK173" s="225">
        <f>ROUND(I173*H173,2)</f>
        <v>0</v>
      </c>
      <c r="BL173" s="26" t="s">
        <v>141</v>
      </c>
      <c r="BM173" s="26" t="s">
        <v>322</v>
      </c>
    </row>
    <row r="174" s="1" customFormat="1">
      <c r="B174" s="48"/>
      <c r="D174" s="226" t="s">
        <v>149</v>
      </c>
      <c r="F174" s="227" t="s">
        <v>323</v>
      </c>
      <c r="I174" s="187"/>
      <c r="L174" s="48"/>
      <c r="M174" s="228"/>
      <c r="N174" s="49"/>
      <c r="O174" s="49"/>
      <c r="P174" s="49"/>
      <c r="Q174" s="49"/>
      <c r="R174" s="49"/>
      <c r="S174" s="49"/>
      <c r="T174" s="87"/>
      <c r="AT174" s="26" t="s">
        <v>149</v>
      </c>
      <c r="AU174" s="26" t="s">
        <v>84</v>
      </c>
    </row>
    <row r="175" s="14" customFormat="1">
      <c r="B175" s="248"/>
      <c r="D175" s="226" t="s">
        <v>232</v>
      </c>
      <c r="E175" s="249" t="s">
        <v>5</v>
      </c>
      <c r="F175" s="250" t="s">
        <v>309</v>
      </c>
      <c r="H175" s="249" t="s">
        <v>5</v>
      </c>
      <c r="I175" s="251"/>
      <c r="L175" s="248"/>
      <c r="M175" s="252"/>
      <c r="N175" s="253"/>
      <c r="O175" s="253"/>
      <c r="P175" s="253"/>
      <c r="Q175" s="253"/>
      <c r="R175" s="253"/>
      <c r="S175" s="253"/>
      <c r="T175" s="254"/>
      <c r="AT175" s="249" t="s">
        <v>232</v>
      </c>
      <c r="AU175" s="249" t="s">
        <v>84</v>
      </c>
      <c r="AV175" s="14" t="s">
        <v>82</v>
      </c>
      <c r="AW175" s="14" t="s">
        <v>38</v>
      </c>
      <c r="AX175" s="14" t="s">
        <v>75</v>
      </c>
      <c r="AY175" s="249" t="s">
        <v>142</v>
      </c>
    </row>
    <row r="176" s="12" customFormat="1">
      <c r="B176" s="232"/>
      <c r="D176" s="226" t="s">
        <v>232</v>
      </c>
      <c r="E176" s="233" t="s">
        <v>5</v>
      </c>
      <c r="F176" s="234" t="s">
        <v>324</v>
      </c>
      <c r="H176" s="235">
        <v>0.047</v>
      </c>
      <c r="I176" s="236"/>
      <c r="L176" s="232"/>
      <c r="M176" s="237"/>
      <c r="N176" s="238"/>
      <c r="O176" s="238"/>
      <c r="P176" s="238"/>
      <c r="Q176" s="238"/>
      <c r="R176" s="238"/>
      <c r="S176" s="238"/>
      <c r="T176" s="239"/>
      <c r="AT176" s="233" t="s">
        <v>232</v>
      </c>
      <c r="AU176" s="233" t="s">
        <v>84</v>
      </c>
      <c r="AV176" s="12" t="s">
        <v>84</v>
      </c>
      <c r="AW176" s="12" t="s">
        <v>38</v>
      </c>
      <c r="AX176" s="12" t="s">
        <v>75</v>
      </c>
      <c r="AY176" s="233" t="s">
        <v>142</v>
      </c>
    </row>
    <row r="177" s="14" customFormat="1">
      <c r="B177" s="248"/>
      <c r="D177" s="226" t="s">
        <v>232</v>
      </c>
      <c r="E177" s="249" t="s">
        <v>5</v>
      </c>
      <c r="F177" s="250" t="s">
        <v>311</v>
      </c>
      <c r="H177" s="249" t="s">
        <v>5</v>
      </c>
      <c r="I177" s="251"/>
      <c r="L177" s="248"/>
      <c r="M177" s="252"/>
      <c r="N177" s="253"/>
      <c r="O177" s="253"/>
      <c r="P177" s="253"/>
      <c r="Q177" s="253"/>
      <c r="R177" s="253"/>
      <c r="S177" s="253"/>
      <c r="T177" s="254"/>
      <c r="AT177" s="249" t="s">
        <v>232</v>
      </c>
      <c r="AU177" s="249" t="s">
        <v>84</v>
      </c>
      <c r="AV177" s="14" t="s">
        <v>82</v>
      </c>
      <c r="AW177" s="14" t="s">
        <v>38</v>
      </c>
      <c r="AX177" s="14" t="s">
        <v>75</v>
      </c>
      <c r="AY177" s="249" t="s">
        <v>142</v>
      </c>
    </row>
    <row r="178" s="12" customFormat="1">
      <c r="B178" s="232"/>
      <c r="D178" s="226" t="s">
        <v>232</v>
      </c>
      <c r="E178" s="233" t="s">
        <v>5</v>
      </c>
      <c r="F178" s="234" t="s">
        <v>325</v>
      </c>
      <c r="H178" s="235">
        <v>0.035999999999999997</v>
      </c>
      <c r="I178" s="236"/>
      <c r="L178" s="232"/>
      <c r="M178" s="237"/>
      <c r="N178" s="238"/>
      <c r="O178" s="238"/>
      <c r="P178" s="238"/>
      <c r="Q178" s="238"/>
      <c r="R178" s="238"/>
      <c r="S178" s="238"/>
      <c r="T178" s="239"/>
      <c r="AT178" s="233" t="s">
        <v>232</v>
      </c>
      <c r="AU178" s="233" t="s">
        <v>84</v>
      </c>
      <c r="AV178" s="12" t="s">
        <v>84</v>
      </c>
      <c r="AW178" s="12" t="s">
        <v>38</v>
      </c>
      <c r="AX178" s="12" t="s">
        <v>75</v>
      </c>
      <c r="AY178" s="233" t="s">
        <v>142</v>
      </c>
    </row>
    <row r="179" s="14" customFormat="1">
      <c r="B179" s="248"/>
      <c r="D179" s="226" t="s">
        <v>232</v>
      </c>
      <c r="E179" s="249" t="s">
        <v>5</v>
      </c>
      <c r="F179" s="250" t="s">
        <v>313</v>
      </c>
      <c r="H179" s="249" t="s">
        <v>5</v>
      </c>
      <c r="I179" s="251"/>
      <c r="L179" s="248"/>
      <c r="M179" s="252"/>
      <c r="N179" s="253"/>
      <c r="O179" s="253"/>
      <c r="P179" s="253"/>
      <c r="Q179" s="253"/>
      <c r="R179" s="253"/>
      <c r="S179" s="253"/>
      <c r="T179" s="254"/>
      <c r="AT179" s="249" t="s">
        <v>232</v>
      </c>
      <c r="AU179" s="249" t="s">
        <v>84</v>
      </c>
      <c r="AV179" s="14" t="s">
        <v>82</v>
      </c>
      <c r="AW179" s="14" t="s">
        <v>38</v>
      </c>
      <c r="AX179" s="14" t="s">
        <v>75</v>
      </c>
      <c r="AY179" s="249" t="s">
        <v>142</v>
      </c>
    </row>
    <row r="180" s="12" customFormat="1">
      <c r="B180" s="232"/>
      <c r="D180" s="226" t="s">
        <v>232</v>
      </c>
      <c r="E180" s="233" t="s">
        <v>5</v>
      </c>
      <c r="F180" s="234" t="s">
        <v>326</v>
      </c>
      <c r="H180" s="235">
        <v>0.070000000000000007</v>
      </c>
      <c r="I180" s="236"/>
      <c r="L180" s="232"/>
      <c r="M180" s="237"/>
      <c r="N180" s="238"/>
      <c r="O180" s="238"/>
      <c r="P180" s="238"/>
      <c r="Q180" s="238"/>
      <c r="R180" s="238"/>
      <c r="S180" s="238"/>
      <c r="T180" s="239"/>
      <c r="AT180" s="233" t="s">
        <v>232</v>
      </c>
      <c r="AU180" s="233" t="s">
        <v>84</v>
      </c>
      <c r="AV180" s="12" t="s">
        <v>84</v>
      </c>
      <c r="AW180" s="12" t="s">
        <v>38</v>
      </c>
      <c r="AX180" s="12" t="s">
        <v>75</v>
      </c>
      <c r="AY180" s="233" t="s">
        <v>142</v>
      </c>
    </row>
    <row r="181" s="14" customFormat="1">
      <c r="B181" s="248"/>
      <c r="D181" s="226" t="s">
        <v>232</v>
      </c>
      <c r="E181" s="249" t="s">
        <v>5</v>
      </c>
      <c r="F181" s="250" t="s">
        <v>315</v>
      </c>
      <c r="H181" s="249" t="s">
        <v>5</v>
      </c>
      <c r="I181" s="251"/>
      <c r="L181" s="248"/>
      <c r="M181" s="252"/>
      <c r="N181" s="253"/>
      <c r="O181" s="253"/>
      <c r="P181" s="253"/>
      <c r="Q181" s="253"/>
      <c r="R181" s="253"/>
      <c r="S181" s="253"/>
      <c r="T181" s="254"/>
      <c r="AT181" s="249" t="s">
        <v>232</v>
      </c>
      <c r="AU181" s="249" t="s">
        <v>84</v>
      </c>
      <c r="AV181" s="14" t="s">
        <v>82</v>
      </c>
      <c r="AW181" s="14" t="s">
        <v>38</v>
      </c>
      <c r="AX181" s="14" t="s">
        <v>75</v>
      </c>
      <c r="AY181" s="249" t="s">
        <v>142</v>
      </c>
    </row>
    <row r="182" s="12" customFormat="1">
      <c r="B182" s="232"/>
      <c r="D182" s="226" t="s">
        <v>232</v>
      </c>
      <c r="E182" s="233" t="s">
        <v>5</v>
      </c>
      <c r="F182" s="234" t="s">
        <v>327</v>
      </c>
      <c r="H182" s="235">
        <v>0.047</v>
      </c>
      <c r="I182" s="236"/>
      <c r="L182" s="232"/>
      <c r="M182" s="237"/>
      <c r="N182" s="238"/>
      <c r="O182" s="238"/>
      <c r="P182" s="238"/>
      <c r="Q182" s="238"/>
      <c r="R182" s="238"/>
      <c r="S182" s="238"/>
      <c r="T182" s="239"/>
      <c r="AT182" s="233" t="s">
        <v>232</v>
      </c>
      <c r="AU182" s="233" t="s">
        <v>84</v>
      </c>
      <c r="AV182" s="12" t="s">
        <v>84</v>
      </c>
      <c r="AW182" s="12" t="s">
        <v>38</v>
      </c>
      <c r="AX182" s="12" t="s">
        <v>75</v>
      </c>
      <c r="AY182" s="233" t="s">
        <v>142</v>
      </c>
    </row>
    <row r="183" s="15" customFormat="1">
      <c r="B183" s="255"/>
      <c r="D183" s="226" t="s">
        <v>232</v>
      </c>
      <c r="E183" s="256" t="s">
        <v>5</v>
      </c>
      <c r="F183" s="257" t="s">
        <v>318</v>
      </c>
      <c r="H183" s="258">
        <v>0.20000000000000001</v>
      </c>
      <c r="I183" s="259"/>
      <c r="L183" s="255"/>
      <c r="M183" s="260"/>
      <c r="N183" s="261"/>
      <c r="O183" s="261"/>
      <c r="P183" s="261"/>
      <c r="Q183" s="261"/>
      <c r="R183" s="261"/>
      <c r="S183" s="261"/>
      <c r="T183" s="262"/>
      <c r="AT183" s="256" t="s">
        <v>232</v>
      </c>
      <c r="AU183" s="256" t="s">
        <v>84</v>
      </c>
      <c r="AV183" s="15" t="s">
        <v>155</v>
      </c>
      <c r="AW183" s="15" t="s">
        <v>38</v>
      </c>
      <c r="AX183" s="15" t="s">
        <v>75</v>
      </c>
      <c r="AY183" s="256" t="s">
        <v>142</v>
      </c>
    </row>
    <row r="184" s="12" customFormat="1">
      <c r="B184" s="232"/>
      <c r="D184" s="226" t="s">
        <v>232</v>
      </c>
      <c r="E184" s="233" t="s">
        <v>5</v>
      </c>
      <c r="F184" s="234" t="s">
        <v>328</v>
      </c>
      <c r="H184" s="235">
        <v>0.040000000000000001</v>
      </c>
      <c r="I184" s="236"/>
      <c r="L184" s="232"/>
      <c r="M184" s="237"/>
      <c r="N184" s="238"/>
      <c r="O184" s="238"/>
      <c r="P184" s="238"/>
      <c r="Q184" s="238"/>
      <c r="R184" s="238"/>
      <c r="S184" s="238"/>
      <c r="T184" s="239"/>
      <c r="AT184" s="233" t="s">
        <v>232</v>
      </c>
      <c r="AU184" s="233" t="s">
        <v>84</v>
      </c>
      <c r="AV184" s="12" t="s">
        <v>84</v>
      </c>
      <c r="AW184" s="12" t="s">
        <v>38</v>
      </c>
      <c r="AX184" s="12" t="s">
        <v>75</v>
      </c>
      <c r="AY184" s="233" t="s">
        <v>142</v>
      </c>
    </row>
    <row r="185" s="13" customFormat="1">
      <c r="B185" s="240"/>
      <c r="D185" s="226" t="s">
        <v>232</v>
      </c>
      <c r="E185" s="241" t="s">
        <v>5</v>
      </c>
      <c r="F185" s="242" t="s">
        <v>237</v>
      </c>
      <c r="H185" s="243">
        <v>0.23999999999999999</v>
      </c>
      <c r="I185" s="244"/>
      <c r="L185" s="240"/>
      <c r="M185" s="245"/>
      <c r="N185" s="246"/>
      <c r="O185" s="246"/>
      <c r="P185" s="246"/>
      <c r="Q185" s="246"/>
      <c r="R185" s="246"/>
      <c r="S185" s="246"/>
      <c r="T185" s="247"/>
      <c r="AT185" s="241" t="s">
        <v>232</v>
      </c>
      <c r="AU185" s="241" t="s">
        <v>84</v>
      </c>
      <c r="AV185" s="13" t="s">
        <v>141</v>
      </c>
      <c r="AW185" s="13" t="s">
        <v>38</v>
      </c>
      <c r="AX185" s="13" t="s">
        <v>82</v>
      </c>
      <c r="AY185" s="241" t="s">
        <v>142</v>
      </c>
    </row>
    <row r="186" s="1" customFormat="1" ht="16.5" customHeight="1">
      <c r="B186" s="213"/>
      <c r="C186" s="214" t="s">
        <v>329</v>
      </c>
      <c r="D186" s="214" t="s">
        <v>144</v>
      </c>
      <c r="E186" s="215" t="s">
        <v>330</v>
      </c>
      <c r="F186" s="216" t="s">
        <v>331</v>
      </c>
      <c r="G186" s="217" t="s">
        <v>147</v>
      </c>
      <c r="H186" s="218">
        <v>1</v>
      </c>
      <c r="I186" s="219"/>
      <c r="J186" s="220">
        <f>ROUND(I186*H186,2)</f>
        <v>0</v>
      </c>
      <c r="K186" s="216" t="s">
        <v>5</v>
      </c>
      <c r="L186" s="48"/>
      <c r="M186" s="221" t="s">
        <v>5</v>
      </c>
      <c r="N186" s="222" t="s">
        <v>46</v>
      </c>
      <c r="O186" s="49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AR186" s="26" t="s">
        <v>141</v>
      </c>
      <c r="AT186" s="26" t="s">
        <v>144</v>
      </c>
      <c r="AU186" s="26" t="s">
        <v>84</v>
      </c>
      <c r="AY186" s="26" t="s">
        <v>142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26" t="s">
        <v>82</v>
      </c>
      <c r="BK186" s="225">
        <f>ROUND(I186*H186,2)</f>
        <v>0</v>
      </c>
      <c r="BL186" s="26" t="s">
        <v>141</v>
      </c>
      <c r="BM186" s="26" t="s">
        <v>332</v>
      </c>
    </row>
    <row r="187" s="11" customFormat="1" ht="29.88" customHeight="1">
      <c r="B187" s="200"/>
      <c r="D187" s="201" t="s">
        <v>74</v>
      </c>
      <c r="E187" s="211" t="s">
        <v>164</v>
      </c>
      <c r="F187" s="211" t="s">
        <v>333</v>
      </c>
      <c r="I187" s="203"/>
      <c r="J187" s="212">
        <f>BK187</f>
        <v>0</v>
      </c>
      <c r="L187" s="200"/>
      <c r="M187" s="205"/>
      <c r="N187" s="206"/>
      <c r="O187" s="206"/>
      <c r="P187" s="207">
        <f>SUM(P188:P199)</f>
        <v>0</v>
      </c>
      <c r="Q187" s="206"/>
      <c r="R187" s="207">
        <f>SUM(R188:R199)</f>
        <v>161.32385250000002</v>
      </c>
      <c r="S187" s="206"/>
      <c r="T187" s="208">
        <f>SUM(T188:T199)</f>
        <v>0</v>
      </c>
      <c r="AR187" s="201" t="s">
        <v>82</v>
      </c>
      <c r="AT187" s="209" t="s">
        <v>74</v>
      </c>
      <c r="AU187" s="209" t="s">
        <v>82</v>
      </c>
      <c r="AY187" s="201" t="s">
        <v>142</v>
      </c>
      <c r="BK187" s="210">
        <f>SUM(BK188:BK199)</f>
        <v>0</v>
      </c>
    </row>
    <row r="188" s="1" customFormat="1" ht="16.5" customHeight="1">
      <c r="B188" s="213"/>
      <c r="C188" s="214" t="s">
        <v>11</v>
      </c>
      <c r="D188" s="214" t="s">
        <v>144</v>
      </c>
      <c r="E188" s="215" t="s">
        <v>334</v>
      </c>
      <c r="F188" s="216" t="s">
        <v>335</v>
      </c>
      <c r="G188" s="217" t="s">
        <v>260</v>
      </c>
      <c r="H188" s="218">
        <v>174.15000000000001</v>
      </c>
      <c r="I188" s="219"/>
      <c r="J188" s="220">
        <f>ROUND(I188*H188,2)</f>
        <v>0</v>
      </c>
      <c r="K188" s="216" t="s">
        <v>336</v>
      </c>
      <c r="L188" s="48"/>
      <c r="M188" s="221" t="s">
        <v>5</v>
      </c>
      <c r="N188" s="222" t="s">
        <v>46</v>
      </c>
      <c r="O188" s="49"/>
      <c r="P188" s="223">
        <f>O188*H188</f>
        <v>0</v>
      </c>
      <c r="Q188" s="223">
        <v>0.27994000000000002</v>
      </c>
      <c r="R188" s="223">
        <f>Q188*H188</f>
        <v>48.751551000000006</v>
      </c>
      <c r="S188" s="223">
        <v>0</v>
      </c>
      <c r="T188" s="224">
        <f>S188*H188</f>
        <v>0</v>
      </c>
      <c r="AR188" s="26" t="s">
        <v>141</v>
      </c>
      <c r="AT188" s="26" t="s">
        <v>144</v>
      </c>
      <c r="AU188" s="26" t="s">
        <v>84</v>
      </c>
      <c r="AY188" s="26" t="s">
        <v>142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26" t="s">
        <v>82</v>
      </c>
      <c r="BK188" s="225">
        <f>ROUND(I188*H188,2)</f>
        <v>0</v>
      </c>
      <c r="BL188" s="26" t="s">
        <v>141</v>
      </c>
      <c r="BM188" s="26" t="s">
        <v>337</v>
      </c>
    </row>
    <row r="189" s="1" customFormat="1">
      <c r="B189" s="48"/>
      <c r="D189" s="226" t="s">
        <v>149</v>
      </c>
      <c r="F189" s="227" t="s">
        <v>338</v>
      </c>
      <c r="I189" s="187"/>
      <c r="L189" s="48"/>
      <c r="M189" s="228"/>
      <c r="N189" s="49"/>
      <c r="O189" s="49"/>
      <c r="P189" s="49"/>
      <c r="Q189" s="49"/>
      <c r="R189" s="49"/>
      <c r="S189" s="49"/>
      <c r="T189" s="87"/>
      <c r="AT189" s="26" t="s">
        <v>149</v>
      </c>
      <c r="AU189" s="26" t="s">
        <v>84</v>
      </c>
    </row>
    <row r="190" s="1" customFormat="1" ht="16.5" customHeight="1">
      <c r="B190" s="213"/>
      <c r="C190" s="214" t="s">
        <v>339</v>
      </c>
      <c r="D190" s="214" t="s">
        <v>144</v>
      </c>
      <c r="E190" s="215" t="s">
        <v>340</v>
      </c>
      <c r="F190" s="216" t="s">
        <v>341</v>
      </c>
      <c r="G190" s="217" t="s">
        <v>260</v>
      </c>
      <c r="H190" s="218">
        <v>174.15000000000001</v>
      </c>
      <c r="I190" s="219"/>
      <c r="J190" s="220">
        <f>ROUND(I190*H190,2)</f>
        <v>0</v>
      </c>
      <c r="K190" s="216" t="s">
        <v>336</v>
      </c>
      <c r="L190" s="48"/>
      <c r="M190" s="221" t="s">
        <v>5</v>
      </c>
      <c r="N190" s="222" t="s">
        <v>46</v>
      </c>
      <c r="O190" s="49"/>
      <c r="P190" s="223">
        <f>O190*H190</f>
        <v>0</v>
      </c>
      <c r="Q190" s="223">
        <v>0.378</v>
      </c>
      <c r="R190" s="223">
        <f>Q190*H190</f>
        <v>65.828699999999998</v>
      </c>
      <c r="S190" s="223">
        <v>0</v>
      </c>
      <c r="T190" s="224">
        <f>S190*H190</f>
        <v>0</v>
      </c>
      <c r="AR190" s="26" t="s">
        <v>141</v>
      </c>
      <c r="AT190" s="26" t="s">
        <v>144</v>
      </c>
      <c r="AU190" s="26" t="s">
        <v>84</v>
      </c>
      <c r="AY190" s="26" t="s">
        <v>142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26" t="s">
        <v>82</v>
      </c>
      <c r="BK190" s="225">
        <f>ROUND(I190*H190,2)</f>
        <v>0</v>
      </c>
      <c r="BL190" s="26" t="s">
        <v>141</v>
      </c>
      <c r="BM190" s="26" t="s">
        <v>342</v>
      </c>
    </row>
    <row r="191" s="1" customFormat="1">
      <c r="B191" s="48"/>
      <c r="D191" s="226" t="s">
        <v>149</v>
      </c>
      <c r="F191" s="227" t="s">
        <v>343</v>
      </c>
      <c r="I191" s="187"/>
      <c r="L191" s="48"/>
      <c r="M191" s="228"/>
      <c r="N191" s="49"/>
      <c r="O191" s="49"/>
      <c r="P191" s="49"/>
      <c r="Q191" s="49"/>
      <c r="R191" s="49"/>
      <c r="S191" s="49"/>
      <c r="T191" s="87"/>
      <c r="AT191" s="26" t="s">
        <v>149</v>
      </c>
      <c r="AU191" s="26" t="s">
        <v>84</v>
      </c>
    </row>
    <row r="192" s="1" customFormat="1" ht="25.5" customHeight="1">
      <c r="B192" s="213"/>
      <c r="C192" s="214" t="s">
        <v>344</v>
      </c>
      <c r="D192" s="214" t="s">
        <v>144</v>
      </c>
      <c r="E192" s="215" t="s">
        <v>345</v>
      </c>
      <c r="F192" s="216" t="s">
        <v>346</v>
      </c>
      <c r="G192" s="217" t="s">
        <v>260</v>
      </c>
      <c r="H192" s="218">
        <v>174.15000000000001</v>
      </c>
      <c r="I192" s="219"/>
      <c r="J192" s="220">
        <f>ROUND(I192*H192,2)</f>
        <v>0</v>
      </c>
      <c r="K192" s="216" t="s">
        <v>336</v>
      </c>
      <c r="L192" s="48"/>
      <c r="M192" s="221" t="s">
        <v>5</v>
      </c>
      <c r="N192" s="222" t="s">
        <v>46</v>
      </c>
      <c r="O192" s="49"/>
      <c r="P192" s="223">
        <f>O192*H192</f>
        <v>0</v>
      </c>
      <c r="Q192" s="223">
        <v>0.15826000000000001</v>
      </c>
      <c r="R192" s="223">
        <f>Q192*H192</f>
        <v>27.560979000000003</v>
      </c>
      <c r="S192" s="223">
        <v>0</v>
      </c>
      <c r="T192" s="224">
        <f>S192*H192</f>
        <v>0</v>
      </c>
      <c r="AR192" s="26" t="s">
        <v>141</v>
      </c>
      <c r="AT192" s="26" t="s">
        <v>144</v>
      </c>
      <c r="AU192" s="26" t="s">
        <v>84</v>
      </c>
      <c r="AY192" s="26" t="s">
        <v>142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6" t="s">
        <v>82</v>
      </c>
      <c r="BK192" s="225">
        <f>ROUND(I192*H192,2)</f>
        <v>0</v>
      </c>
      <c r="BL192" s="26" t="s">
        <v>141</v>
      </c>
      <c r="BM192" s="26" t="s">
        <v>347</v>
      </c>
    </row>
    <row r="193" s="1" customFormat="1">
      <c r="B193" s="48"/>
      <c r="D193" s="226" t="s">
        <v>149</v>
      </c>
      <c r="F193" s="227" t="s">
        <v>348</v>
      </c>
      <c r="I193" s="187"/>
      <c r="L193" s="48"/>
      <c r="M193" s="228"/>
      <c r="N193" s="49"/>
      <c r="O193" s="49"/>
      <c r="P193" s="49"/>
      <c r="Q193" s="49"/>
      <c r="R193" s="49"/>
      <c r="S193" s="49"/>
      <c r="T193" s="87"/>
      <c r="AT193" s="26" t="s">
        <v>149</v>
      </c>
      <c r="AU193" s="26" t="s">
        <v>84</v>
      </c>
    </row>
    <row r="194" s="1" customFormat="1" ht="16.5" customHeight="1">
      <c r="B194" s="213"/>
      <c r="C194" s="214" t="s">
        <v>349</v>
      </c>
      <c r="D194" s="214" t="s">
        <v>144</v>
      </c>
      <c r="E194" s="215" t="s">
        <v>350</v>
      </c>
      <c r="F194" s="216" t="s">
        <v>351</v>
      </c>
      <c r="G194" s="217" t="s">
        <v>260</v>
      </c>
      <c r="H194" s="218">
        <v>174.15000000000001</v>
      </c>
      <c r="I194" s="219"/>
      <c r="J194" s="220">
        <f>ROUND(I194*H194,2)</f>
        <v>0</v>
      </c>
      <c r="K194" s="216" t="s">
        <v>229</v>
      </c>
      <c r="L194" s="48"/>
      <c r="M194" s="221" t="s">
        <v>5</v>
      </c>
      <c r="N194" s="222" t="s">
        <v>46</v>
      </c>
      <c r="O194" s="49"/>
      <c r="P194" s="223">
        <f>O194*H194</f>
        <v>0</v>
      </c>
      <c r="Q194" s="223">
        <v>0.0060099999999999997</v>
      </c>
      <c r="R194" s="223">
        <f>Q194*H194</f>
        <v>1.0466415</v>
      </c>
      <c r="S194" s="223">
        <v>0</v>
      </c>
      <c r="T194" s="224">
        <f>S194*H194</f>
        <v>0</v>
      </c>
      <c r="AR194" s="26" t="s">
        <v>141</v>
      </c>
      <c r="AT194" s="26" t="s">
        <v>144</v>
      </c>
      <c r="AU194" s="26" t="s">
        <v>84</v>
      </c>
      <c r="AY194" s="26" t="s">
        <v>142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6" t="s">
        <v>82</v>
      </c>
      <c r="BK194" s="225">
        <f>ROUND(I194*H194,2)</f>
        <v>0</v>
      </c>
      <c r="BL194" s="26" t="s">
        <v>141</v>
      </c>
      <c r="BM194" s="26" t="s">
        <v>352</v>
      </c>
    </row>
    <row r="195" s="1" customFormat="1">
      <c r="B195" s="48"/>
      <c r="D195" s="226" t="s">
        <v>149</v>
      </c>
      <c r="F195" s="227" t="s">
        <v>353</v>
      </c>
      <c r="I195" s="187"/>
      <c r="L195" s="48"/>
      <c r="M195" s="228"/>
      <c r="N195" s="49"/>
      <c r="O195" s="49"/>
      <c r="P195" s="49"/>
      <c r="Q195" s="49"/>
      <c r="R195" s="49"/>
      <c r="S195" s="49"/>
      <c r="T195" s="87"/>
      <c r="AT195" s="26" t="s">
        <v>149</v>
      </c>
      <c r="AU195" s="26" t="s">
        <v>84</v>
      </c>
    </row>
    <row r="196" s="1" customFormat="1" ht="16.5" customHeight="1">
      <c r="B196" s="213"/>
      <c r="C196" s="214" t="s">
        <v>354</v>
      </c>
      <c r="D196" s="214" t="s">
        <v>144</v>
      </c>
      <c r="E196" s="215" t="s">
        <v>355</v>
      </c>
      <c r="F196" s="216" t="s">
        <v>356</v>
      </c>
      <c r="G196" s="217" t="s">
        <v>260</v>
      </c>
      <c r="H196" s="218">
        <v>174.15000000000001</v>
      </c>
      <c r="I196" s="219"/>
      <c r="J196" s="220">
        <f>ROUND(I196*H196,2)</f>
        <v>0</v>
      </c>
      <c r="K196" s="216" t="s">
        <v>336</v>
      </c>
      <c r="L196" s="48"/>
      <c r="M196" s="221" t="s">
        <v>5</v>
      </c>
      <c r="N196" s="222" t="s">
        <v>46</v>
      </c>
      <c r="O196" s="49"/>
      <c r="P196" s="223">
        <f>O196*H196</f>
        <v>0</v>
      </c>
      <c r="Q196" s="223">
        <v>0.00040999999999999999</v>
      </c>
      <c r="R196" s="223">
        <f>Q196*H196</f>
        <v>0.071401500000000007</v>
      </c>
      <c r="S196" s="223">
        <v>0</v>
      </c>
      <c r="T196" s="224">
        <f>S196*H196</f>
        <v>0</v>
      </c>
      <c r="AR196" s="26" t="s">
        <v>141</v>
      </c>
      <c r="AT196" s="26" t="s">
        <v>144</v>
      </c>
      <c r="AU196" s="26" t="s">
        <v>84</v>
      </c>
      <c r="AY196" s="26" t="s">
        <v>142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26" t="s">
        <v>82</v>
      </c>
      <c r="BK196" s="225">
        <f>ROUND(I196*H196,2)</f>
        <v>0</v>
      </c>
      <c r="BL196" s="26" t="s">
        <v>141</v>
      </c>
      <c r="BM196" s="26" t="s">
        <v>357</v>
      </c>
    </row>
    <row r="197" s="1" customFormat="1">
      <c r="B197" s="48"/>
      <c r="D197" s="226" t="s">
        <v>149</v>
      </c>
      <c r="F197" s="227" t="s">
        <v>358</v>
      </c>
      <c r="I197" s="187"/>
      <c r="L197" s="48"/>
      <c r="M197" s="228"/>
      <c r="N197" s="49"/>
      <c r="O197" s="49"/>
      <c r="P197" s="49"/>
      <c r="Q197" s="49"/>
      <c r="R197" s="49"/>
      <c r="S197" s="49"/>
      <c r="T197" s="87"/>
      <c r="AT197" s="26" t="s">
        <v>149</v>
      </c>
      <c r="AU197" s="26" t="s">
        <v>84</v>
      </c>
    </row>
    <row r="198" s="1" customFormat="1" ht="25.5" customHeight="1">
      <c r="B198" s="213"/>
      <c r="C198" s="214" t="s">
        <v>359</v>
      </c>
      <c r="D198" s="214" t="s">
        <v>144</v>
      </c>
      <c r="E198" s="215" t="s">
        <v>360</v>
      </c>
      <c r="F198" s="216" t="s">
        <v>361</v>
      </c>
      <c r="G198" s="217" t="s">
        <v>260</v>
      </c>
      <c r="H198" s="218">
        <v>174.15000000000001</v>
      </c>
      <c r="I198" s="219"/>
      <c r="J198" s="220">
        <f>ROUND(I198*H198,2)</f>
        <v>0</v>
      </c>
      <c r="K198" s="216" t="s">
        <v>229</v>
      </c>
      <c r="L198" s="48"/>
      <c r="M198" s="221" t="s">
        <v>5</v>
      </c>
      <c r="N198" s="222" t="s">
        <v>46</v>
      </c>
      <c r="O198" s="49"/>
      <c r="P198" s="223">
        <f>O198*H198</f>
        <v>0</v>
      </c>
      <c r="Q198" s="223">
        <v>0.10373</v>
      </c>
      <c r="R198" s="223">
        <f>Q198*H198</f>
        <v>18.064579500000001</v>
      </c>
      <c r="S198" s="223">
        <v>0</v>
      </c>
      <c r="T198" s="224">
        <f>S198*H198</f>
        <v>0</v>
      </c>
      <c r="AR198" s="26" t="s">
        <v>141</v>
      </c>
      <c r="AT198" s="26" t="s">
        <v>144</v>
      </c>
      <c r="AU198" s="26" t="s">
        <v>84</v>
      </c>
      <c r="AY198" s="26" t="s">
        <v>142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26" t="s">
        <v>82</v>
      </c>
      <c r="BK198" s="225">
        <f>ROUND(I198*H198,2)</f>
        <v>0</v>
      </c>
      <c r="BL198" s="26" t="s">
        <v>141</v>
      </c>
      <c r="BM198" s="26" t="s">
        <v>362</v>
      </c>
    </row>
    <row r="199" s="1" customFormat="1">
      <c r="B199" s="48"/>
      <c r="D199" s="226" t="s">
        <v>149</v>
      </c>
      <c r="F199" s="227" t="s">
        <v>363</v>
      </c>
      <c r="I199" s="187"/>
      <c r="L199" s="48"/>
      <c r="M199" s="228"/>
      <c r="N199" s="49"/>
      <c r="O199" s="49"/>
      <c r="P199" s="49"/>
      <c r="Q199" s="49"/>
      <c r="R199" s="49"/>
      <c r="S199" s="49"/>
      <c r="T199" s="87"/>
      <c r="AT199" s="26" t="s">
        <v>149</v>
      </c>
      <c r="AU199" s="26" t="s">
        <v>84</v>
      </c>
    </row>
    <row r="200" s="11" customFormat="1" ht="29.88" customHeight="1">
      <c r="B200" s="200"/>
      <c r="D200" s="201" t="s">
        <v>74</v>
      </c>
      <c r="E200" s="211" t="s">
        <v>184</v>
      </c>
      <c r="F200" s="211" t="s">
        <v>364</v>
      </c>
      <c r="I200" s="203"/>
      <c r="J200" s="212">
        <f>BK200</f>
        <v>0</v>
      </c>
      <c r="L200" s="200"/>
      <c r="M200" s="205"/>
      <c r="N200" s="206"/>
      <c r="O200" s="206"/>
      <c r="P200" s="207">
        <f>SUM(P201:P223)</f>
        <v>0</v>
      </c>
      <c r="Q200" s="206"/>
      <c r="R200" s="207">
        <f>SUM(R201:R223)</f>
        <v>1.1033333399999998</v>
      </c>
      <c r="S200" s="206"/>
      <c r="T200" s="208">
        <f>SUM(T201:T223)</f>
        <v>2.1059999999999999</v>
      </c>
      <c r="AR200" s="201" t="s">
        <v>82</v>
      </c>
      <c r="AT200" s="209" t="s">
        <v>74</v>
      </c>
      <c r="AU200" s="209" t="s">
        <v>82</v>
      </c>
      <c r="AY200" s="201" t="s">
        <v>142</v>
      </c>
      <c r="BK200" s="210">
        <f>SUM(BK201:BK223)</f>
        <v>0</v>
      </c>
    </row>
    <row r="201" s="1" customFormat="1" ht="25.5" customHeight="1">
      <c r="B201" s="213"/>
      <c r="C201" s="214" t="s">
        <v>10</v>
      </c>
      <c r="D201" s="214" t="s">
        <v>144</v>
      </c>
      <c r="E201" s="215" t="s">
        <v>365</v>
      </c>
      <c r="F201" s="216" t="s">
        <v>366</v>
      </c>
      <c r="G201" s="217" t="s">
        <v>260</v>
      </c>
      <c r="H201" s="218">
        <v>414.92000000000002</v>
      </c>
      <c r="I201" s="219"/>
      <c r="J201" s="220">
        <f>ROUND(I201*H201,2)</f>
        <v>0</v>
      </c>
      <c r="K201" s="216" t="s">
        <v>229</v>
      </c>
      <c r="L201" s="48"/>
      <c r="M201" s="221" t="s">
        <v>5</v>
      </c>
      <c r="N201" s="222" t="s">
        <v>46</v>
      </c>
      <c r="O201" s="49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AR201" s="26" t="s">
        <v>141</v>
      </c>
      <c r="AT201" s="26" t="s">
        <v>144</v>
      </c>
      <c r="AU201" s="26" t="s">
        <v>84</v>
      </c>
      <c r="AY201" s="26" t="s">
        <v>142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26" t="s">
        <v>82</v>
      </c>
      <c r="BK201" s="225">
        <f>ROUND(I201*H201,2)</f>
        <v>0</v>
      </c>
      <c r="BL201" s="26" t="s">
        <v>141</v>
      </c>
      <c r="BM201" s="26" t="s">
        <v>367</v>
      </c>
    </row>
    <row r="202" s="1" customFormat="1">
      <c r="B202" s="48"/>
      <c r="D202" s="226" t="s">
        <v>149</v>
      </c>
      <c r="F202" s="227" t="s">
        <v>368</v>
      </c>
      <c r="I202" s="187"/>
      <c r="L202" s="48"/>
      <c r="M202" s="228"/>
      <c r="N202" s="49"/>
      <c r="O202" s="49"/>
      <c r="P202" s="49"/>
      <c r="Q202" s="49"/>
      <c r="R202" s="49"/>
      <c r="S202" s="49"/>
      <c r="T202" s="87"/>
      <c r="AT202" s="26" t="s">
        <v>149</v>
      </c>
      <c r="AU202" s="26" t="s">
        <v>84</v>
      </c>
    </row>
    <row r="203" s="12" customFormat="1">
      <c r="B203" s="232"/>
      <c r="D203" s="226" t="s">
        <v>232</v>
      </c>
      <c r="E203" s="233" t="s">
        <v>5</v>
      </c>
      <c r="F203" s="234" t="s">
        <v>369</v>
      </c>
      <c r="H203" s="235">
        <v>414.92000000000002</v>
      </c>
      <c r="I203" s="236"/>
      <c r="L203" s="232"/>
      <c r="M203" s="237"/>
      <c r="N203" s="238"/>
      <c r="O203" s="238"/>
      <c r="P203" s="238"/>
      <c r="Q203" s="238"/>
      <c r="R203" s="238"/>
      <c r="S203" s="238"/>
      <c r="T203" s="239"/>
      <c r="AT203" s="233" t="s">
        <v>232</v>
      </c>
      <c r="AU203" s="233" t="s">
        <v>84</v>
      </c>
      <c r="AV203" s="12" t="s">
        <v>84</v>
      </c>
      <c r="AW203" s="12" t="s">
        <v>38</v>
      </c>
      <c r="AX203" s="12" t="s">
        <v>75</v>
      </c>
      <c r="AY203" s="233" t="s">
        <v>142</v>
      </c>
    </row>
    <row r="204" s="13" customFormat="1">
      <c r="B204" s="240"/>
      <c r="D204" s="226" t="s">
        <v>232</v>
      </c>
      <c r="E204" s="241" t="s">
        <v>5</v>
      </c>
      <c r="F204" s="242" t="s">
        <v>237</v>
      </c>
      <c r="H204" s="243">
        <v>414.92000000000002</v>
      </c>
      <c r="I204" s="244"/>
      <c r="L204" s="240"/>
      <c r="M204" s="245"/>
      <c r="N204" s="246"/>
      <c r="O204" s="246"/>
      <c r="P204" s="246"/>
      <c r="Q204" s="246"/>
      <c r="R204" s="246"/>
      <c r="S204" s="246"/>
      <c r="T204" s="247"/>
      <c r="AT204" s="241" t="s">
        <v>232</v>
      </c>
      <c r="AU204" s="241" t="s">
        <v>84</v>
      </c>
      <c r="AV204" s="13" t="s">
        <v>141</v>
      </c>
      <c r="AW204" s="13" t="s">
        <v>38</v>
      </c>
      <c r="AX204" s="13" t="s">
        <v>82</v>
      </c>
      <c r="AY204" s="241" t="s">
        <v>142</v>
      </c>
    </row>
    <row r="205" s="1" customFormat="1" ht="25.5" customHeight="1">
      <c r="B205" s="213"/>
      <c r="C205" s="214" t="s">
        <v>370</v>
      </c>
      <c r="D205" s="214" t="s">
        <v>144</v>
      </c>
      <c r="E205" s="215" t="s">
        <v>371</v>
      </c>
      <c r="F205" s="216" t="s">
        <v>372</v>
      </c>
      <c r="G205" s="217" t="s">
        <v>260</v>
      </c>
      <c r="H205" s="218">
        <v>12448.200000000001</v>
      </c>
      <c r="I205" s="219"/>
      <c r="J205" s="220">
        <f>ROUND(I205*H205,2)</f>
        <v>0</v>
      </c>
      <c r="K205" s="216" t="s">
        <v>229</v>
      </c>
      <c r="L205" s="48"/>
      <c r="M205" s="221" t="s">
        <v>5</v>
      </c>
      <c r="N205" s="222" t="s">
        <v>46</v>
      </c>
      <c r="O205" s="49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AR205" s="26" t="s">
        <v>141</v>
      </c>
      <c r="AT205" s="26" t="s">
        <v>144</v>
      </c>
      <c r="AU205" s="26" t="s">
        <v>84</v>
      </c>
      <c r="AY205" s="26" t="s">
        <v>142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26" t="s">
        <v>82</v>
      </c>
      <c r="BK205" s="225">
        <f>ROUND(I205*H205,2)</f>
        <v>0</v>
      </c>
      <c r="BL205" s="26" t="s">
        <v>141</v>
      </c>
      <c r="BM205" s="26" t="s">
        <v>373</v>
      </c>
    </row>
    <row r="206" s="1" customFormat="1">
      <c r="B206" s="48"/>
      <c r="D206" s="226" t="s">
        <v>149</v>
      </c>
      <c r="F206" s="227" t="s">
        <v>374</v>
      </c>
      <c r="I206" s="187"/>
      <c r="L206" s="48"/>
      <c r="M206" s="228"/>
      <c r="N206" s="49"/>
      <c r="O206" s="49"/>
      <c r="P206" s="49"/>
      <c r="Q206" s="49"/>
      <c r="R206" s="49"/>
      <c r="S206" s="49"/>
      <c r="T206" s="87"/>
      <c r="AT206" s="26" t="s">
        <v>149</v>
      </c>
      <c r="AU206" s="26" t="s">
        <v>84</v>
      </c>
    </row>
    <row r="207" s="12" customFormat="1">
      <c r="B207" s="232"/>
      <c r="D207" s="226" t="s">
        <v>232</v>
      </c>
      <c r="E207" s="233" t="s">
        <v>5</v>
      </c>
      <c r="F207" s="234" t="s">
        <v>375</v>
      </c>
      <c r="H207" s="235">
        <v>12448.200000000001</v>
      </c>
      <c r="I207" s="236"/>
      <c r="L207" s="232"/>
      <c r="M207" s="237"/>
      <c r="N207" s="238"/>
      <c r="O207" s="238"/>
      <c r="P207" s="238"/>
      <c r="Q207" s="238"/>
      <c r="R207" s="238"/>
      <c r="S207" s="238"/>
      <c r="T207" s="239"/>
      <c r="AT207" s="233" t="s">
        <v>232</v>
      </c>
      <c r="AU207" s="233" t="s">
        <v>84</v>
      </c>
      <c r="AV207" s="12" t="s">
        <v>84</v>
      </c>
      <c r="AW207" s="12" t="s">
        <v>38</v>
      </c>
      <c r="AX207" s="12" t="s">
        <v>75</v>
      </c>
      <c r="AY207" s="233" t="s">
        <v>142</v>
      </c>
    </row>
    <row r="208" s="13" customFormat="1">
      <c r="B208" s="240"/>
      <c r="D208" s="226" t="s">
        <v>232</v>
      </c>
      <c r="E208" s="241" t="s">
        <v>5</v>
      </c>
      <c r="F208" s="242" t="s">
        <v>237</v>
      </c>
      <c r="H208" s="243">
        <v>12448.200000000001</v>
      </c>
      <c r="I208" s="244"/>
      <c r="L208" s="240"/>
      <c r="M208" s="245"/>
      <c r="N208" s="246"/>
      <c r="O208" s="246"/>
      <c r="P208" s="246"/>
      <c r="Q208" s="246"/>
      <c r="R208" s="246"/>
      <c r="S208" s="246"/>
      <c r="T208" s="247"/>
      <c r="AT208" s="241" t="s">
        <v>232</v>
      </c>
      <c r="AU208" s="241" t="s">
        <v>84</v>
      </c>
      <c r="AV208" s="13" t="s">
        <v>141</v>
      </c>
      <c r="AW208" s="13" t="s">
        <v>38</v>
      </c>
      <c r="AX208" s="13" t="s">
        <v>82</v>
      </c>
      <c r="AY208" s="241" t="s">
        <v>142</v>
      </c>
    </row>
    <row r="209" s="1" customFormat="1" ht="25.5" customHeight="1">
      <c r="B209" s="213"/>
      <c r="C209" s="214" t="s">
        <v>376</v>
      </c>
      <c r="D209" s="214" t="s">
        <v>144</v>
      </c>
      <c r="E209" s="215" t="s">
        <v>377</v>
      </c>
      <c r="F209" s="216" t="s">
        <v>378</v>
      </c>
      <c r="G209" s="217" t="s">
        <v>260</v>
      </c>
      <c r="H209" s="218">
        <v>414.92000000000002</v>
      </c>
      <c r="I209" s="219"/>
      <c r="J209" s="220">
        <f>ROUND(I209*H209,2)</f>
        <v>0</v>
      </c>
      <c r="K209" s="216" t="s">
        <v>229</v>
      </c>
      <c r="L209" s="48"/>
      <c r="M209" s="221" t="s">
        <v>5</v>
      </c>
      <c r="N209" s="222" t="s">
        <v>46</v>
      </c>
      <c r="O209" s="49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AR209" s="26" t="s">
        <v>141</v>
      </c>
      <c r="AT209" s="26" t="s">
        <v>144</v>
      </c>
      <c r="AU209" s="26" t="s">
        <v>84</v>
      </c>
      <c r="AY209" s="26" t="s">
        <v>142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26" t="s">
        <v>82</v>
      </c>
      <c r="BK209" s="225">
        <f>ROUND(I209*H209,2)</f>
        <v>0</v>
      </c>
      <c r="BL209" s="26" t="s">
        <v>141</v>
      </c>
      <c r="BM209" s="26" t="s">
        <v>379</v>
      </c>
    </row>
    <row r="210" s="1" customFormat="1">
      <c r="B210" s="48"/>
      <c r="D210" s="226" t="s">
        <v>149</v>
      </c>
      <c r="F210" s="227" t="s">
        <v>380</v>
      </c>
      <c r="I210" s="187"/>
      <c r="L210" s="48"/>
      <c r="M210" s="228"/>
      <c r="N210" s="49"/>
      <c r="O210" s="49"/>
      <c r="P210" s="49"/>
      <c r="Q210" s="49"/>
      <c r="R210" s="49"/>
      <c r="S210" s="49"/>
      <c r="T210" s="87"/>
      <c r="AT210" s="26" t="s">
        <v>149</v>
      </c>
      <c r="AU210" s="26" t="s">
        <v>84</v>
      </c>
    </row>
    <row r="211" s="1" customFormat="1" ht="25.5" customHeight="1">
      <c r="B211" s="213"/>
      <c r="C211" s="214" t="s">
        <v>381</v>
      </c>
      <c r="D211" s="214" t="s">
        <v>144</v>
      </c>
      <c r="E211" s="215" t="s">
        <v>382</v>
      </c>
      <c r="F211" s="216" t="s">
        <v>383</v>
      </c>
      <c r="G211" s="217" t="s">
        <v>260</v>
      </c>
      <c r="H211" s="218">
        <v>174.15000000000001</v>
      </c>
      <c r="I211" s="219"/>
      <c r="J211" s="220">
        <f>ROUND(I211*H211,2)</f>
        <v>0</v>
      </c>
      <c r="K211" s="216" t="s">
        <v>229</v>
      </c>
      <c r="L211" s="48"/>
      <c r="M211" s="221" t="s">
        <v>5</v>
      </c>
      <c r="N211" s="222" t="s">
        <v>46</v>
      </c>
      <c r="O211" s="49"/>
      <c r="P211" s="223">
        <f>O211*H211</f>
        <v>0</v>
      </c>
      <c r="Q211" s="223">
        <v>0.00021000000000000001</v>
      </c>
      <c r="R211" s="223">
        <f>Q211*H211</f>
        <v>0.0365715</v>
      </c>
      <c r="S211" s="223">
        <v>0</v>
      </c>
      <c r="T211" s="224">
        <f>S211*H211</f>
        <v>0</v>
      </c>
      <c r="AR211" s="26" t="s">
        <v>141</v>
      </c>
      <c r="AT211" s="26" t="s">
        <v>144</v>
      </c>
      <c r="AU211" s="26" t="s">
        <v>84</v>
      </c>
      <c r="AY211" s="26" t="s">
        <v>142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26" t="s">
        <v>82</v>
      </c>
      <c r="BK211" s="225">
        <f>ROUND(I211*H211,2)</f>
        <v>0</v>
      </c>
      <c r="BL211" s="26" t="s">
        <v>141</v>
      </c>
      <c r="BM211" s="26" t="s">
        <v>384</v>
      </c>
    </row>
    <row r="212" s="1" customFormat="1">
      <c r="B212" s="48"/>
      <c r="D212" s="226" t="s">
        <v>149</v>
      </c>
      <c r="F212" s="227" t="s">
        <v>385</v>
      </c>
      <c r="I212" s="187"/>
      <c r="L212" s="48"/>
      <c r="M212" s="228"/>
      <c r="N212" s="49"/>
      <c r="O212" s="49"/>
      <c r="P212" s="49"/>
      <c r="Q212" s="49"/>
      <c r="R212" s="49"/>
      <c r="S212" s="49"/>
      <c r="T212" s="87"/>
      <c r="AT212" s="26" t="s">
        <v>149</v>
      </c>
      <c r="AU212" s="26" t="s">
        <v>84</v>
      </c>
    </row>
    <row r="213" s="1" customFormat="1" ht="16.5" customHeight="1">
      <c r="B213" s="213"/>
      <c r="C213" s="214" t="s">
        <v>386</v>
      </c>
      <c r="D213" s="214" t="s">
        <v>144</v>
      </c>
      <c r="E213" s="215" t="s">
        <v>387</v>
      </c>
      <c r="F213" s="216" t="s">
        <v>388</v>
      </c>
      <c r="G213" s="217" t="s">
        <v>260</v>
      </c>
      <c r="H213" s="218">
        <v>179.04599999999999</v>
      </c>
      <c r="I213" s="219"/>
      <c r="J213" s="220">
        <f>ROUND(I213*H213,2)</f>
        <v>0</v>
      </c>
      <c r="K213" s="216" t="s">
        <v>229</v>
      </c>
      <c r="L213" s="48"/>
      <c r="M213" s="221" t="s">
        <v>5</v>
      </c>
      <c r="N213" s="222" t="s">
        <v>46</v>
      </c>
      <c r="O213" s="49"/>
      <c r="P213" s="223">
        <f>O213*H213</f>
        <v>0</v>
      </c>
      <c r="Q213" s="223">
        <v>4.0000000000000003E-05</v>
      </c>
      <c r="R213" s="223">
        <f>Q213*H213</f>
        <v>0.00716184</v>
      </c>
      <c r="S213" s="223">
        <v>0</v>
      </c>
      <c r="T213" s="224">
        <f>S213*H213</f>
        <v>0</v>
      </c>
      <c r="AR213" s="26" t="s">
        <v>141</v>
      </c>
      <c r="AT213" s="26" t="s">
        <v>144</v>
      </c>
      <c r="AU213" s="26" t="s">
        <v>84</v>
      </c>
      <c r="AY213" s="26" t="s">
        <v>142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26" t="s">
        <v>82</v>
      </c>
      <c r="BK213" s="225">
        <f>ROUND(I213*H213,2)</f>
        <v>0</v>
      </c>
      <c r="BL213" s="26" t="s">
        <v>141</v>
      </c>
      <c r="BM213" s="26" t="s">
        <v>389</v>
      </c>
    </row>
    <row r="214" s="1" customFormat="1">
      <c r="B214" s="48"/>
      <c r="D214" s="226" t="s">
        <v>149</v>
      </c>
      <c r="F214" s="227" t="s">
        <v>390</v>
      </c>
      <c r="I214" s="187"/>
      <c r="L214" s="48"/>
      <c r="M214" s="228"/>
      <c r="N214" s="49"/>
      <c r="O214" s="49"/>
      <c r="P214" s="49"/>
      <c r="Q214" s="49"/>
      <c r="R214" s="49"/>
      <c r="S214" s="49"/>
      <c r="T214" s="87"/>
      <c r="AT214" s="26" t="s">
        <v>149</v>
      </c>
      <c r="AU214" s="26" t="s">
        <v>84</v>
      </c>
    </row>
    <row r="215" s="12" customFormat="1">
      <c r="B215" s="232"/>
      <c r="D215" s="226" t="s">
        <v>232</v>
      </c>
      <c r="E215" s="233" t="s">
        <v>5</v>
      </c>
      <c r="F215" s="234" t="s">
        <v>391</v>
      </c>
      <c r="H215" s="235">
        <v>179.04599999999999</v>
      </c>
      <c r="I215" s="236"/>
      <c r="L215" s="232"/>
      <c r="M215" s="237"/>
      <c r="N215" s="238"/>
      <c r="O215" s="238"/>
      <c r="P215" s="238"/>
      <c r="Q215" s="238"/>
      <c r="R215" s="238"/>
      <c r="S215" s="238"/>
      <c r="T215" s="239"/>
      <c r="AT215" s="233" t="s">
        <v>232</v>
      </c>
      <c r="AU215" s="233" t="s">
        <v>84</v>
      </c>
      <c r="AV215" s="12" t="s">
        <v>84</v>
      </c>
      <c r="AW215" s="12" t="s">
        <v>38</v>
      </c>
      <c r="AX215" s="12" t="s">
        <v>75</v>
      </c>
      <c r="AY215" s="233" t="s">
        <v>142</v>
      </c>
    </row>
    <row r="216" s="13" customFormat="1">
      <c r="B216" s="240"/>
      <c r="D216" s="226" t="s">
        <v>232</v>
      </c>
      <c r="E216" s="241" t="s">
        <v>5</v>
      </c>
      <c r="F216" s="242" t="s">
        <v>237</v>
      </c>
      <c r="H216" s="243">
        <v>179.04599999999999</v>
      </c>
      <c r="I216" s="244"/>
      <c r="L216" s="240"/>
      <c r="M216" s="245"/>
      <c r="N216" s="246"/>
      <c r="O216" s="246"/>
      <c r="P216" s="246"/>
      <c r="Q216" s="246"/>
      <c r="R216" s="246"/>
      <c r="S216" s="246"/>
      <c r="T216" s="247"/>
      <c r="AT216" s="241" t="s">
        <v>232</v>
      </c>
      <c r="AU216" s="241" t="s">
        <v>84</v>
      </c>
      <c r="AV216" s="13" t="s">
        <v>141</v>
      </c>
      <c r="AW216" s="13" t="s">
        <v>38</v>
      </c>
      <c r="AX216" s="13" t="s">
        <v>82</v>
      </c>
      <c r="AY216" s="241" t="s">
        <v>142</v>
      </c>
    </row>
    <row r="217" s="1" customFormat="1" ht="25.5" customHeight="1">
      <c r="B217" s="213"/>
      <c r="C217" s="214" t="s">
        <v>392</v>
      </c>
      <c r="D217" s="214" t="s">
        <v>144</v>
      </c>
      <c r="E217" s="215" t="s">
        <v>393</v>
      </c>
      <c r="F217" s="216" t="s">
        <v>394</v>
      </c>
      <c r="G217" s="217" t="s">
        <v>395</v>
      </c>
      <c r="H217" s="218">
        <v>15</v>
      </c>
      <c r="I217" s="219"/>
      <c r="J217" s="220">
        <f>ROUND(I217*H217,2)</f>
        <v>0</v>
      </c>
      <c r="K217" s="216" t="s">
        <v>229</v>
      </c>
      <c r="L217" s="48"/>
      <c r="M217" s="221" t="s">
        <v>5</v>
      </c>
      <c r="N217" s="222" t="s">
        <v>46</v>
      </c>
      <c r="O217" s="49"/>
      <c r="P217" s="223">
        <f>O217*H217</f>
        <v>0</v>
      </c>
      <c r="Q217" s="223">
        <v>0.00044000000000000002</v>
      </c>
      <c r="R217" s="223">
        <f>Q217*H217</f>
        <v>0.0066</v>
      </c>
      <c r="S217" s="223">
        <v>0</v>
      </c>
      <c r="T217" s="224">
        <f>S217*H217</f>
        <v>0</v>
      </c>
      <c r="AR217" s="26" t="s">
        <v>141</v>
      </c>
      <c r="AT217" s="26" t="s">
        <v>144</v>
      </c>
      <c r="AU217" s="26" t="s">
        <v>84</v>
      </c>
      <c r="AY217" s="26" t="s">
        <v>142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26" t="s">
        <v>82</v>
      </c>
      <c r="BK217" s="225">
        <f>ROUND(I217*H217,2)</f>
        <v>0</v>
      </c>
      <c r="BL217" s="26" t="s">
        <v>141</v>
      </c>
      <c r="BM217" s="26" t="s">
        <v>396</v>
      </c>
    </row>
    <row r="218" s="1" customFormat="1">
      <c r="B218" s="48"/>
      <c r="D218" s="226" t="s">
        <v>149</v>
      </c>
      <c r="F218" s="227" t="s">
        <v>397</v>
      </c>
      <c r="I218" s="187"/>
      <c r="L218" s="48"/>
      <c r="M218" s="228"/>
      <c r="N218" s="49"/>
      <c r="O218" s="49"/>
      <c r="P218" s="49"/>
      <c r="Q218" s="49"/>
      <c r="R218" s="49"/>
      <c r="S218" s="49"/>
      <c r="T218" s="87"/>
      <c r="AT218" s="26" t="s">
        <v>149</v>
      </c>
      <c r="AU218" s="26" t="s">
        <v>84</v>
      </c>
    </row>
    <row r="219" s="1" customFormat="1" ht="16.5" customHeight="1">
      <c r="B219" s="213"/>
      <c r="C219" s="214" t="s">
        <v>398</v>
      </c>
      <c r="D219" s="214" t="s">
        <v>144</v>
      </c>
      <c r="E219" s="215" t="s">
        <v>399</v>
      </c>
      <c r="F219" s="216" t="s">
        <v>400</v>
      </c>
      <c r="G219" s="217" t="s">
        <v>260</v>
      </c>
      <c r="H219" s="218">
        <v>16.199999999999999</v>
      </c>
      <c r="I219" s="219"/>
      <c r="J219" s="220">
        <f>ROUND(I219*H219,2)</f>
        <v>0</v>
      </c>
      <c r="K219" s="216" t="s">
        <v>336</v>
      </c>
      <c r="L219" s="48"/>
      <c r="M219" s="221" t="s">
        <v>5</v>
      </c>
      <c r="N219" s="222" t="s">
        <v>46</v>
      </c>
      <c r="O219" s="49"/>
      <c r="P219" s="223">
        <f>O219*H219</f>
        <v>0</v>
      </c>
      <c r="Q219" s="223">
        <v>0.065000000000000002</v>
      </c>
      <c r="R219" s="223">
        <f>Q219*H219</f>
        <v>1.0529999999999999</v>
      </c>
      <c r="S219" s="223">
        <v>0.13</v>
      </c>
      <c r="T219" s="224">
        <f>S219*H219</f>
        <v>2.1059999999999999</v>
      </c>
      <c r="AR219" s="26" t="s">
        <v>141</v>
      </c>
      <c r="AT219" s="26" t="s">
        <v>144</v>
      </c>
      <c r="AU219" s="26" t="s">
        <v>84</v>
      </c>
      <c r="AY219" s="26" t="s">
        <v>142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26" t="s">
        <v>82</v>
      </c>
      <c r="BK219" s="225">
        <f>ROUND(I219*H219,2)</f>
        <v>0</v>
      </c>
      <c r="BL219" s="26" t="s">
        <v>141</v>
      </c>
      <c r="BM219" s="26" t="s">
        <v>401</v>
      </c>
    </row>
    <row r="220" s="1" customFormat="1">
      <c r="B220" s="48"/>
      <c r="D220" s="226" t="s">
        <v>149</v>
      </c>
      <c r="F220" s="227" t="s">
        <v>400</v>
      </c>
      <c r="I220" s="187"/>
      <c r="L220" s="48"/>
      <c r="M220" s="228"/>
      <c r="N220" s="49"/>
      <c r="O220" s="49"/>
      <c r="P220" s="49"/>
      <c r="Q220" s="49"/>
      <c r="R220" s="49"/>
      <c r="S220" s="49"/>
      <c r="T220" s="87"/>
      <c r="AT220" s="26" t="s">
        <v>149</v>
      </c>
      <c r="AU220" s="26" t="s">
        <v>84</v>
      </c>
    </row>
    <row r="221" s="14" customFormat="1">
      <c r="B221" s="248"/>
      <c r="D221" s="226" t="s">
        <v>232</v>
      </c>
      <c r="E221" s="249" t="s">
        <v>5</v>
      </c>
      <c r="F221" s="250" t="s">
        <v>402</v>
      </c>
      <c r="H221" s="249" t="s">
        <v>5</v>
      </c>
      <c r="I221" s="251"/>
      <c r="L221" s="248"/>
      <c r="M221" s="252"/>
      <c r="N221" s="253"/>
      <c r="O221" s="253"/>
      <c r="P221" s="253"/>
      <c r="Q221" s="253"/>
      <c r="R221" s="253"/>
      <c r="S221" s="253"/>
      <c r="T221" s="254"/>
      <c r="AT221" s="249" t="s">
        <v>232</v>
      </c>
      <c r="AU221" s="249" t="s">
        <v>84</v>
      </c>
      <c r="AV221" s="14" t="s">
        <v>82</v>
      </c>
      <c r="AW221" s="14" t="s">
        <v>38</v>
      </c>
      <c r="AX221" s="14" t="s">
        <v>75</v>
      </c>
      <c r="AY221" s="249" t="s">
        <v>142</v>
      </c>
    </row>
    <row r="222" s="12" customFormat="1">
      <c r="B222" s="232"/>
      <c r="D222" s="226" t="s">
        <v>232</v>
      </c>
      <c r="E222" s="233" t="s">
        <v>5</v>
      </c>
      <c r="F222" s="234" t="s">
        <v>403</v>
      </c>
      <c r="H222" s="235">
        <v>16.199999999999999</v>
      </c>
      <c r="I222" s="236"/>
      <c r="L222" s="232"/>
      <c r="M222" s="237"/>
      <c r="N222" s="238"/>
      <c r="O222" s="238"/>
      <c r="P222" s="238"/>
      <c r="Q222" s="238"/>
      <c r="R222" s="238"/>
      <c r="S222" s="238"/>
      <c r="T222" s="239"/>
      <c r="AT222" s="233" t="s">
        <v>232</v>
      </c>
      <c r="AU222" s="233" t="s">
        <v>84</v>
      </c>
      <c r="AV222" s="12" t="s">
        <v>84</v>
      </c>
      <c r="AW222" s="12" t="s">
        <v>38</v>
      </c>
      <c r="AX222" s="12" t="s">
        <v>75</v>
      </c>
      <c r="AY222" s="233" t="s">
        <v>142</v>
      </c>
    </row>
    <row r="223" s="13" customFormat="1">
      <c r="B223" s="240"/>
      <c r="D223" s="226" t="s">
        <v>232</v>
      </c>
      <c r="E223" s="241" t="s">
        <v>5</v>
      </c>
      <c r="F223" s="242" t="s">
        <v>237</v>
      </c>
      <c r="H223" s="243">
        <v>16.199999999999999</v>
      </c>
      <c r="I223" s="244"/>
      <c r="L223" s="240"/>
      <c r="M223" s="245"/>
      <c r="N223" s="246"/>
      <c r="O223" s="246"/>
      <c r="P223" s="246"/>
      <c r="Q223" s="246"/>
      <c r="R223" s="246"/>
      <c r="S223" s="246"/>
      <c r="T223" s="247"/>
      <c r="AT223" s="241" t="s">
        <v>232</v>
      </c>
      <c r="AU223" s="241" t="s">
        <v>84</v>
      </c>
      <c r="AV223" s="13" t="s">
        <v>141</v>
      </c>
      <c r="AW223" s="13" t="s">
        <v>38</v>
      </c>
      <c r="AX223" s="13" t="s">
        <v>82</v>
      </c>
      <c r="AY223" s="241" t="s">
        <v>142</v>
      </c>
    </row>
    <row r="224" s="11" customFormat="1" ht="29.88" customHeight="1">
      <c r="B224" s="200"/>
      <c r="D224" s="201" t="s">
        <v>74</v>
      </c>
      <c r="E224" s="211" t="s">
        <v>404</v>
      </c>
      <c r="F224" s="211" t="s">
        <v>405</v>
      </c>
      <c r="I224" s="203"/>
      <c r="J224" s="212">
        <f>BK224</f>
        <v>0</v>
      </c>
      <c r="L224" s="200"/>
      <c r="M224" s="205"/>
      <c r="N224" s="206"/>
      <c r="O224" s="206"/>
      <c r="P224" s="207">
        <f>SUM(P225:P226)</f>
        <v>0</v>
      </c>
      <c r="Q224" s="206"/>
      <c r="R224" s="207">
        <f>SUM(R225:R226)</f>
        <v>0</v>
      </c>
      <c r="S224" s="206"/>
      <c r="T224" s="208">
        <f>SUM(T225:T226)</f>
        <v>0</v>
      </c>
      <c r="AR224" s="201" t="s">
        <v>82</v>
      </c>
      <c r="AT224" s="209" t="s">
        <v>74</v>
      </c>
      <c r="AU224" s="209" t="s">
        <v>82</v>
      </c>
      <c r="AY224" s="201" t="s">
        <v>142</v>
      </c>
      <c r="BK224" s="210">
        <f>SUM(BK225:BK226)</f>
        <v>0</v>
      </c>
    </row>
    <row r="225" s="1" customFormat="1" ht="16.5" customHeight="1">
      <c r="B225" s="213"/>
      <c r="C225" s="214" t="s">
        <v>406</v>
      </c>
      <c r="D225" s="214" t="s">
        <v>144</v>
      </c>
      <c r="E225" s="215" t="s">
        <v>407</v>
      </c>
      <c r="F225" s="216" t="s">
        <v>408</v>
      </c>
      <c r="G225" s="217" t="s">
        <v>246</v>
      </c>
      <c r="H225" s="218">
        <v>266.95999999999998</v>
      </c>
      <c r="I225" s="219"/>
      <c r="J225" s="220">
        <f>ROUND(I225*H225,2)</f>
        <v>0</v>
      </c>
      <c r="K225" s="216" t="s">
        <v>229</v>
      </c>
      <c r="L225" s="48"/>
      <c r="M225" s="221" t="s">
        <v>5</v>
      </c>
      <c r="N225" s="222" t="s">
        <v>46</v>
      </c>
      <c r="O225" s="49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AR225" s="26" t="s">
        <v>141</v>
      </c>
      <c r="AT225" s="26" t="s">
        <v>144</v>
      </c>
      <c r="AU225" s="26" t="s">
        <v>84</v>
      </c>
      <c r="AY225" s="26" t="s">
        <v>142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26" t="s">
        <v>82</v>
      </c>
      <c r="BK225" s="225">
        <f>ROUND(I225*H225,2)</f>
        <v>0</v>
      </c>
      <c r="BL225" s="26" t="s">
        <v>141</v>
      </c>
      <c r="BM225" s="26" t="s">
        <v>409</v>
      </c>
    </row>
    <row r="226" s="1" customFormat="1">
      <c r="B226" s="48"/>
      <c r="D226" s="226" t="s">
        <v>149</v>
      </c>
      <c r="F226" s="227" t="s">
        <v>410</v>
      </c>
      <c r="I226" s="187"/>
      <c r="L226" s="48"/>
      <c r="M226" s="228"/>
      <c r="N226" s="49"/>
      <c r="O226" s="49"/>
      <c r="P226" s="49"/>
      <c r="Q226" s="49"/>
      <c r="R226" s="49"/>
      <c r="S226" s="49"/>
      <c r="T226" s="87"/>
      <c r="AT226" s="26" t="s">
        <v>149</v>
      </c>
      <c r="AU226" s="26" t="s">
        <v>84</v>
      </c>
    </row>
    <row r="227" s="11" customFormat="1" ht="37.44001" customHeight="1">
      <c r="B227" s="200"/>
      <c r="D227" s="201" t="s">
        <v>74</v>
      </c>
      <c r="E227" s="202" t="s">
        <v>411</v>
      </c>
      <c r="F227" s="202" t="s">
        <v>412</v>
      </c>
      <c r="I227" s="203"/>
      <c r="J227" s="204">
        <f>BK227</f>
        <v>0</v>
      </c>
      <c r="L227" s="200"/>
      <c r="M227" s="205"/>
      <c r="N227" s="206"/>
      <c r="O227" s="206"/>
      <c r="P227" s="207">
        <f>P228+P244+P277</f>
        <v>0</v>
      </c>
      <c r="Q227" s="206"/>
      <c r="R227" s="207">
        <f>R228+R244+R277</f>
        <v>20.308256999999998</v>
      </c>
      <c r="S227" s="206"/>
      <c r="T227" s="208">
        <f>T228+T244+T277</f>
        <v>0</v>
      </c>
      <c r="AR227" s="201" t="s">
        <v>84</v>
      </c>
      <c r="AT227" s="209" t="s">
        <v>74</v>
      </c>
      <c r="AU227" s="209" t="s">
        <v>75</v>
      </c>
      <c r="AY227" s="201" t="s">
        <v>142</v>
      </c>
      <c r="BK227" s="210">
        <f>BK228+BK244+BK277</f>
        <v>0</v>
      </c>
    </row>
    <row r="228" s="11" customFormat="1" ht="19.92" customHeight="1">
      <c r="B228" s="200"/>
      <c r="D228" s="201" t="s">
        <v>74</v>
      </c>
      <c r="E228" s="211" t="s">
        <v>413</v>
      </c>
      <c r="F228" s="211" t="s">
        <v>414</v>
      </c>
      <c r="I228" s="203"/>
      <c r="J228" s="212">
        <f>BK228</f>
        <v>0</v>
      </c>
      <c r="L228" s="200"/>
      <c r="M228" s="205"/>
      <c r="N228" s="206"/>
      <c r="O228" s="206"/>
      <c r="P228" s="207">
        <f>SUM(P229:P243)</f>
        <v>0</v>
      </c>
      <c r="Q228" s="206"/>
      <c r="R228" s="207">
        <f>SUM(R229:R243)</f>
        <v>0.204123</v>
      </c>
      <c r="S228" s="206"/>
      <c r="T228" s="208">
        <f>SUM(T229:T243)</f>
        <v>0</v>
      </c>
      <c r="AR228" s="201" t="s">
        <v>84</v>
      </c>
      <c r="AT228" s="209" t="s">
        <v>74</v>
      </c>
      <c r="AU228" s="209" t="s">
        <v>82</v>
      </c>
      <c r="AY228" s="201" t="s">
        <v>142</v>
      </c>
      <c r="BK228" s="210">
        <f>SUM(BK229:BK243)</f>
        <v>0</v>
      </c>
    </row>
    <row r="229" s="1" customFormat="1" ht="25.5" customHeight="1">
      <c r="B229" s="213"/>
      <c r="C229" s="214" t="s">
        <v>415</v>
      </c>
      <c r="D229" s="214" t="s">
        <v>144</v>
      </c>
      <c r="E229" s="215" t="s">
        <v>416</v>
      </c>
      <c r="F229" s="216" t="s">
        <v>417</v>
      </c>
      <c r="G229" s="217" t="s">
        <v>418</v>
      </c>
      <c r="H229" s="218">
        <v>41.5</v>
      </c>
      <c r="I229" s="219"/>
      <c r="J229" s="220">
        <f>ROUND(I229*H229,2)</f>
        <v>0</v>
      </c>
      <c r="K229" s="216" t="s">
        <v>336</v>
      </c>
      <c r="L229" s="48"/>
      <c r="M229" s="221" t="s">
        <v>5</v>
      </c>
      <c r="N229" s="222" t="s">
        <v>46</v>
      </c>
      <c r="O229" s="49"/>
      <c r="P229" s="223">
        <f>O229*H229</f>
        <v>0</v>
      </c>
      <c r="Q229" s="223">
        <v>0.0029099999999999998</v>
      </c>
      <c r="R229" s="223">
        <f>Q229*H229</f>
        <v>0.120765</v>
      </c>
      <c r="S229" s="223">
        <v>0</v>
      </c>
      <c r="T229" s="224">
        <f>S229*H229</f>
        <v>0</v>
      </c>
      <c r="AR229" s="26" t="s">
        <v>339</v>
      </c>
      <c r="AT229" s="26" t="s">
        <v>144</v>
      </c>
      <c r="AU229" s="26" t="s">
        <v>84</v>
      </c>
      <c r="AY229" s="26" t="s">
        <v>142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26" t="s">
        <v>82</v>
      </c>
      <c r="BK229" s="225">
        <f>ROUND(I229*H229,2)</f>
        <v>0</v>
      </c>
      <c r="BL229" s="26" t="s">
        <v>339</v>
      </c>
      <c r="BM229" s="26" t="s">
        <v>419</v>
      </c>
    </row>
    <row r="230" s="1" customFormat="1">
      <c r="B230" s="48"/>
      <c r="D230" s="226" t="s">
        <v>149</v>
      </c>
      <c r="F230" s="227" t="s">
        <v>420</v>
      </c>
      <c r="I230" s="187"/>
      <c r="L230" s="48"/>
      <c r="M230" s="228"/>
      <c r="N230" s="49"/>
      <c r="O230" s="49"/>
      <c r="P230" s="49"/>
      <c r="Q230" s="49"/>
      <c r="R230" s="49"/>
      <c r="S230" s="49"/>
      <c r="T230" s="87"/>
      <c r="AT230" s="26" t="s">
        <v>149</v>
      </c>
      <c r="AU230" s="26" t="s">
        <v>84</v>
      </c>
    </row>
    <row r="231" s="14" customFormat="1">
      <c r="B231" s="248"/>
      <c r="D231" s="226" t="s">
        <v>232</v>
      </c>
      <c r="E231" s="249" t="s">
        <v>5</v>
      </c>
      <c r="F231" s="250" t="s">
        <v>421</v>
      </c>
      <c r="H231" s="249" t="s">
        <v>5</v>
      </c>
      <c r="I231" s="251"/>
      <c r="L231" s="248"/>
      <c r="M231" s="252"/>
      <c r="N231" s="253"/>
      <c r="O231" s="253"/>
      <c r="P231" s="253"/>
      <c r="Q231" s="253"/>
      <c r="R231" s="253"/>
      <c r="S231" s="253"/>
      <c r="T231" s="254"/>
      <c r="AT231" s="249" t="s">
        <v>232</v>
      </c>
      <c r="AU231" s="249" t="s">
        <v>84</v>
      </c>
      <c r="AV231" s="14" t="s">
        <v>82</v>
      </c>
      <c r="AW231" s="14" t="s">
        <v>38</v>
      </c>
      <c r="AX231" s="14" t="s">
        <v>75</v>
      </c>
      <c r="AY231" s="249" t="s">
        <v>142</v>
      </c>
    </row>
    <row r="232" s="12" customFormat="1">
      <c r="B232" s="232"/>
      <c r="D232" s="226" t="s">
        <v>232</v>
      </c>
      <c r="E232" s="233" t="s">
        <v>5</v>
      </c>
      <c r="F232" s="234" t="s">
        <v>422</v>
      </c>
      <c r="H232" s="235">
        <v>41.5</v>
      </c>
      <c r="I232" s="236"/>
      <c r="L232" s="232"/>
      <c r="M232" s="237"/>
      <c r="N232" s="238"/>
      <c r="O232" s="238"/>
      <c r="P232" s="238"/>
      <c r="Q232" s="238"/>
      <c r="R232" s="238"/>
      <c r="S232" s="238"/>
      <c r="T232" s="239"/>
      <c r="AT232" s="233" t="s">
        <v>232</v>
      </c>
      <c r="AU232" s="233" t="s">
        <v>84</v>
      </c>
      <c r="AV232" s="12" t="s">
        <v>84</v>
      </c>
      <c r="AW232" s="12" t="s">
        <v>38</v>
      </c>
      <c r="AX232" s="12" t="s">
        <v>75</v>
      </c>
      <c r="AY232" s="233" t="s">
        <v>142</v>
      </c>
    </row>
    <row r="233" s="13" customFormat="1">
      <c r="B233" s="240"/>
      <c r="D233" s="226" t="s">
        <v>232</v>
      </c>
      <c r="E233" s="241" t="s">
        <v>5</v>
      </c>
      <c r="F233" s="242" t="s">
        <v>237</v>
      </c>
      <c r="H233" s="243">
        <v>41.5</v>
      </c>
      <c r="I233" s="244"/>
      <c r="L233" s="240"/>
      <c r="M233" s="245"/>
      <c r="N233" s="246"/>
      <c r="O233" s="246"/>
      <c r="P233" s="246"/>
      <c r="Q233" s="246"/>
      <c r="R233" s="246"/>
      <c r="S233" s="246"/>
      <c r="T233" s="247"/>
      <c r="AT233" s="241" t="s">
        <v>232</v>
      </c>
      <c r="AU233" s="241" t="s">
        <v>84</v>
      </c>
      <c r="AV233" s="13" t="s">
        <v>141</v>
      </c>
      <c r="AW233" s="13" t="s">
        <v>38</v>
      </c>
      <c r="AX233" s="13" t="s">
        <v>82</v>
      </c>
      <c r="AY233" s="241" t="s">
        <v>142</v>
      </c>
    </row>
    <row r="234" s="1" customFormat="1" ht="16.5" customHeight="1">
      <c r="B234" s="213"/>
      <c r="C234" s="214" t="s">
        <v>423</v>
      </c>
      <c r="D234" s="214" t="s">
        <v>144</v>
      </c>
      <c r="E234" s="215" t="s">
        <v>424</v>
      </c>
      <c r="F234" s="216" t="s">
        <v>425</v>
      </c>
      <c r="G234" s="217" t="s">
        <v>418</v>
      </c>
      <c r="H234" s="218">
        <v>29.199999999999999</v>
      </c>
      <c r="I234" s="219"/>
      <c r="J234" s="220">
        <f>ROUND(I234*H234,2)</f>
        <v>0</v>
      </c>
      <c r="K234" s="216" t="s">
        <v>229</v>
      </c>
      <c r="L234" s="48"/>
      <c r="M234" s="221" t="s">
        <v>5</v>
      </c>
      <c r="N234" s="222" t="s">
        <v>46</v>
      </c>
      <c r="O234" s="49"/>
      <c r="P234" s="223">
        <f>O234*H234</f>
        <v>0</v>
      </c>
      <c r="Q234" s="223">
        <v>0.00174</v>
      </c>
      <c r="R234" s="223">
        <f>Q234*H234</f>
        <v>0.050807999999999999</v>
      </c>
      <c r="S234" s="223">
        <v>0</v>
      </c>
      <c r="T234" s="224">
        <f>S234*H234</f>
        <v>0</v>
      </c>
      <c r="AR234" s="26" t="s">
        <v>339</v>
      </c>
      <c r="AT234" s="26" t="s">
        <v>144</v>
      </c>
      <c r="AU234" s="26" t="s">
        <v>84</v>
      </c>
      <c r="AY234" s="26" t="s">
        <v>142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26" t="s">
        <v>82</v>
      </c>
      <c r="BK234" s="225">
        <f>ROUND(I234*H234,2)</f>
        <v>0</v>
      </c>
      <c r="BL234" s="26" t="s">
        <v>339</v>
      </c>
      <c r="BM234" s="26" t="s">
        <v>426</v>
      </c>
    </row>
    <row r="235" s="1" customFormat="1">
      <c r="B235" s="48"/>
      <c r="D235" s="226" t="s">
        <v>149</v>
      </c>
      <c r="F235" s="227" t="s">
        <v>427</v>
      </c>
      <c r="I235" s="187"/>
      <c r="L235" s="48"/>
      <c r="M235" s="228"/>
      <c r="N235" s="49"/>
      <c r="O235" s="49"/>
      <c r="P235" s="49"/>
      <c r="Q235" s="49"/>
      <c r="R235" s="49"/>
      <c r="S235" s="49"/>
      <c r="T235" s="87"/>
      <c r="AT235" s="26" t="s">
        <v>149</v>
      </c>
      <c r="AU235" s="26" t="s">
        <v>84</v>
      </c>
    </row>
    <row r="236" s="1" customFormat="1" ht="25.5" customHeight="1">
      <c r="B236" s="213"/>
      <c r="C236" s="214" t="s">
        <v>428</v>
      </c>
      <c r="D236" s="214" t="s">
        <v>144</v>
      </c>
      <c r="E236" s="215" t="s">
        <v>429</v>
      </c>
      <c r="F236" s="216" t="s">
        <v>430</v>
      </c>
      <c r="G236" s="217" t="s">
        <v>395</v>
      </c>
      <c r="H236" s="218">
        <v>3</v>
      </c>
      <c r="I236" s="219"/>
      <c r="J236" s="220">
        <f>ROUND(I236*H236,2)</f>
        <v>0</v>
      </c>
      <c r="K236" s="216" t="s">
        <v>229</v>
      </c>
      <c r="L236" s="48"/>
      <c r="M236" s="221" t="s">
        <v>5</v>
      </c>
      <c r="N236" s="222" t="s">
        <v>46</v>
      </c>
      <c r="O236" s="49"/>
      <c r="P236" s="223">
        <f>O236*H236</f>
        <v>0</v>
      </c>
      <c r="Q236" s="223">
        <v>0.00025000000000000001</v>
      </c>
      <c r="R236" s="223">
        <f>Q236*H236</f>
        <v>0.00075000000000000002</v>
      </c>
      <c r="S236" s="223">
        <v>0</v>
      </c>
      <c r="T236" s="224">
        <f>S236*H236</f>
        <v>0</v>
      </c>
      <c r="AR236" s="26" t="s">
        <v>339</v>
      </c>
      <c r="AT236" s="26" t="s">
        <v>144</v>
      </c>
      <c r="AU236" s="26" t="s">
        <v>84</v>
      </c>
      <c r="AY236" s="26" t="s">
        <v>142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6" t="s">
        <v>82</v>
      </c>
      <c r="BK236" s="225">
        <f>ROUND(I236*H236,2)</f>
        <v>0</v>
      </c>
      <c r="BL236" s="26" t="s">
        <v>339</v>
      </c>
      <c r="BM236" s="26" t="s">
        <v>431</v>
      </c>
    </row>
    <row r="237" s="1" customFormat="1">
      <c r="B237" s="48"/>
      <c r="D237" s="226" t="s">
        <v>149</v>
      </c>
      <c r="F237" s="227" t="s">
        <v>432</v>
      </c>
      <c r="I237" s="187"/>
      <c r="L237" s="48"/>
      <c r="M237" s="228"/>
      <c r="N237" s="49"/>
      <c r="O237" s="49"/>
      <c r="P237" s="49"/>
      <c r="Q237" s="49"/>
      <c r="R237" s="49"/>
      <c r="S237" s="49"/>
      <c r="T237" s="87"/>
      <c r="AT237" s="26" t="s">
        <v>149</v>
      </c>
      <c r="AU237" s="26" t="s">
        <v>84</v>
      </c>
    </row>
    <row r="238" s="1" customFormat="1" ht="25.5" customHeight="1">
      <c r="B238" s="213"/>
      <c r="C238" s="214" t="s">
        <v>433</v>
      </c>
      <c r="D238" s="214" t="s">
        <v>144</v>
      </c>
      <c r="E238" s="215" t="s">
        <v>434</v>
      </c>
      <c r="F238" s="216" t="s">
        <v>435</v>
      </c>
      <c r="G238" s="217" t="s">
        <v>418</v>
      </c>
      <c r="H238" s="218">
        <v>15</v>
      </c>
      <c r="I238" s="219"/>
      <c r="J238" s="220">
        <f>ROUND(I238*H238,2)</f>
        <v>0</v>
      </c>
      <c r="K238" s="216" t="s">
        <v>229</v>
      </c>
      <c r="L238" s="48"/>
      <c r="M238" s="221" t="s">
        <v>5</v>
      </c>
      <c r="N238" s="222" t="s">
        <v>46</v>
      </c>
      <c r="O238" s="49"/>
      <c r="P238" s="223">
        <f>O238*H238</f>
        <v>0</v>
      </c>
      <c r="Q238" s="223">
        <v>0.0021199999999999999</v>
      </c>
      <c r="R238" s="223">
        <f>Q238*H238</f>
        <v>0.031800000000000002</v>
      </c>
      <c r="S238" s="223">
        <v>0</v>
      </c>
      <c r="T238" s="224">
        <f>S238*H238</f>
        <v>0</v>
      </c>
      <c r="AR238" s="26" t="s">
        <v>339</v>
      </c>
      <c r="AT238" s="26" t="s">
        <v>144</v>
      </c>
      <c r="AU238" s="26" t="s">
        <v>84</v>
      </c>
      <c r="AY238" s="26" t="s">
        <v>142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26" t="s">
        <v>82</v>
      </c>
      <c r="BK238" s="225">
        <f>ROUND(I238*H238,2)</f>
        <v>0</v>
      </c>
      <c r="BL238" s="26" t="s">
        <v>339</v>
      </c>
      <c r="BM238" s="26" t="s">
        <v>436</v>
      </c>
    </row>
    <row r="239" s="1" customFormat="1">
      <c r="B239" s="48"/>
      <c r="D239" s="226" t="s">
        <v>149</v>
      </c>
      <c r="F239" s="227" t="s">
        <v>437</v>
      </c>
      <c r="I239" s="187"/>
      <c r="L239" s="48"/>
      <c r="M239" s="228"/>
      <c r="N239" s="49"/>
      <c r="O239" s="49"/>
      <c r="P239" s="49"/>
      <c r="Q239" s="49"/>
      <c r="R239" s="49"/>
      <c r="S239" s="49"/>
      <c r="T239" s="87"/>
      <c r="AT239" s="26" t="s">
        <v>149</v>
      </c>
      <c r="AU239" s="26" t="s">
        <v>84</v>
      </c>
    </row>
    <row r="240" s="12" customFormat="1">
      <c r="B240" s="232"/>
      <c r="D240" s="226" t="s">
        <v>232</v>
      </c>
      <c r="E240" s="233" t="s">
        <v>5</v>
      </c>
      <c r="F240" s="234" t="s">
        <v>438</v>
      </c>
      <c r="H240" s="235">
        <v>15</v>
      </c>
      <c r="I240" s="236"/>
      <c r="L240" s="232"/>
      <c r="M240" s="237"/>
      <c r="N240" s="238"/>
      <c r="O240" s="238"/>
      <c r="P240" s="238"/>
      <c r="Q240" s="238"/>
      <c r="R240" s="238"/>
      <c r="S240" s="238"/>
      <c r="T240" s="239"/>
      <c r="AT240" s="233" t="s">
        <v>232</v>
      </c>
      <c r="AU240" s="233" t="s">
        <v>84</v>
      </c>
      <c r="AV240" s="12" t="s">
        <v>84</v>
      </c>
      <c r="AW240" s="12" t="s">
        <v>38</v>
      </c>
      <c r="AX240" s="12" t="s">
        <v>75</v>
      </c>
      <c r="AY240" s="233" t="s">
        <v>142</v>
      </c>
    </row>
    <row r="241" s="13" customFormat="1">
      <c r="B241" s="240"/>
      <c r="D241" s="226" t="s">
        <v>232</v>
      </c>
      <c r="E241" s="241" t="s">
        <v>5</v>
      </c>
      <c r="F241" s="242" t="s">
        <v>237</v>
      </c>
      <c r="H241" s="243">
        <v>15</v>
      </c>
      <c r="I241" s="244"/>
      <c r="L241" s="240"/>
      <c r="M241" s="245"/>
      <c r="N241" s="246"/>
      <c r="O241" s="246"/>
      <c r="P241" s="246"/>
      <c r="Q241" s="246"/>
      <c r="R241" s="246"/>
      <c r="S241" s="246"/>
      <c r="T241" s="247"/>
      <c r="AT241" s="241" t="s">
        <v>232</v>
      </c>
      <c r="AU241" s="241" t="s">
        <v>84</v>
      </c>
      <c r="AV241" s="13" t="s">
        <v>141</v>
      </c>
      <c r="AW241" s="13" t="s">
        <v>38</v>
      </c>
      <c r="AX241" s="13" t="s">
        <v>82</v>
      </c>
      <c r="AY241" s="241" t="s">
        <v>142</v>
      </c>
    </row>
    <row r="242" s="1" customFormat="1" ht="16.5" customHeight="1">
      <c r="B242" s="213"/>
      <c r="C242" s="214" t="s">
        <v>439</v>
      </c>
      <c r="D242" s="214" t="s">
        <v>144</v>
      </c>
      <c r="E242" s="215" t="s">
        <v>440</v>
      </c>
      <c r="F242" s="216" t="s">
        <v>441</v>
      </c>
      <c r="G242" s="217" t="s">
        <v>246</v>
      </c>
      <c r="H242" s="218">
        <v>0.20399999999999999</v>
      </c>
      <c r="I242" s="219"/>
      <c r="J242" s="220">
        <f>ROUND(I242*H242,2)</f>
        <v>0</v>
      </c>
      <c r="K242" s="216" t="s">
        <v>229</v>
      </c>
      <c r="L242" s="48"/>
      <c r="M242" s="221" t="s">
        <v>5</v>
      </c>
      <c r="N242" s="222" t="s">
        <v>46</v>
      </c>
      <c r="O242" s="49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AR242" s="26" t="s">
        <v>339</v>
      </c>
      <c r="AT242" s="26" t="s">
        <v>144</v>
      </c>
      <c r="AU242" s="26" t="s">
        <v>84</v>
      </c>
      <c r="AY242" s="26" t="s">
        <v>142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6" t="s">
        <v>82</v>
      </c>
      <c r="BK242" s="225">
        <f>ROUND(I242*H242,2)</f>
        <v>0</v>
      </c>
      <c r="BL242" s="26" t="s">
        <v>339</v>
      </c>
      <c r="BM242" s="26" t="s">
        <v>442</v>
      </c>
    </row>
    <row r="243" s="1" customFormat="1">
      <c r="B243" s="48"/>
      <c r="D243" s="226" t="s">
        <v>149</v>
      </c>
      <c r="F243" s="227" t="s">
        <v>443</v>
      </c>
      <c r="I243" s="187"/>
      <c r="L243" s="48"/>
      <c r="M243" s="228"/>
      <c r="N243" s="49"/>
      <c r="O243" s="49"/>
      <c r="P243" s="49"/>
      <c r="Q243" s="49"/>
      <c r="R243" s="49"/>
      <c r="S243" s="49"/>
      <c r="T243" s="87"/>
      <c r="AT243" s="26" t="s">
        <v>149</v>
      </c>
      <c r="AU243" s="26" t="s">
        <v>84</v>
      </c>
    </row>
    <row r="244" s="11" customFormat="1" ht="29.88" customHeight="1">
      <c r="B244" s="200"/>
      <c r="D244" s="201" t="s">
        <v>74</v>
      </c>
      <c r="E244" s="211" t="s">
        <v>444</v>
      </c>
      <c r="F244" s="211" t="s">
        <v>445</v>
      </c>
      <c r="I244" s="203"/>
      <c r="J244" s="212">
        <f>BK244</f>
        <v>0</v>
      </c>
      <c r="L244" s="200"/>
      <c r="M244" s="205"/>
      <c r="N244" s="206"/>
      <c r="O244" s="206"/>
      <c r="P244" s="207">
        <f>SUM(P245:P276)</f>
        <v>0</v>
      </c>
      <c r="Q244" s="206"/>
      <c r="R244" s="207">
        <f>SUM(R245:R276)</f>
        <v>20.098489999999998</v>
      </c>
      <c r="S244" s="206"/>
      <c r="T244" s="208">
        <f>SUM(T245:T276)</f>
        <v>0</v>
      </c>
      <c r="AR244" s="201" t="s">
        <v>84</v>
      </c>
      <c r="AT244" s="209" t="s">
        <v>74</v>
      </c>
      <c r="AU244" s="209" t="s">
        <v>82</v>
      </c>
      <c r="AY244" s="201" t="s">
        <v>142</v>
      </c>
      <c r="BK244" s="210">
        <f>SUM(BK245:BK276)</f>
        <v>0</v>
      </c>
    </row>
    <row r="245" s="1" customFormat="1" ht="16.5" customHeight="1">
      <c r="B245" s="213"/>
      <c r="C245" s="214" t="s">
        <v>446</v>
      </c>
      <c r="D245" s="214" t="s">
        <v>144</v>
      </c>
      <c r="E245" s="215" t="s">
        <v>447</v>
      </c>
      <c r="F245" s="216" t="s">
        <v>448</v>
      </c>
      <c r="G245" s="217" t="s">
        <v>449</v>
      </c>
      <c r="H245" s="218">
        <v>12647.629999999999</v>
      </c>
      <c r="I245" s="219"/>
      <c r="J245" s="220">
        <f>ROUND(I245*H245,2)</f>
        <v>0</v>
      </c>
      <c r="K245" s="216" t="s">
        <v>5</v>
      </c>
      <c r="L245" s="48"/>
      <c r="M245" s="221" t="s">
        <v>5</v>
      </c>
      <c r="N245" s="222" t="s">
        <v>46</v>
      </c>
      <c r="O245" s="49"/>
      <c r="P245" s="223">
        <f>O245*H245</f>
        <v>0</v>
      </c>
      <c r="Q245" s="223">
        <v>0.001</v>
      </c>
      <c r="R245" s="223">
        <f>Q245*H245</f>
        <v>12.64763</v>
      </c>
      <c r="S245" s="223">
        <v>0</v>
      </c>
      <c r="T245" s="224">
        <f>S245*H245</f>
        <v>0</v>
      </c>
      <c r="AR245" s="26" t="s">
        <v>339</v>
      </c>
      <c r="AT245" s="26" t="s">
        <v>144</v>
      </c>
      <c r="AU245" s="26" t="s">
        <v>84</v>
      </c>
      <c r="AY245" s="26" t="s">
        <v>142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26" t="s">
        <v>82</v>
      </c>
      <c r="BK245" s="225">
        <f>ROUND(I245*H245,2)</f>
        <v>0</v>
      </c>
      <c r="BL245" s="26" t="s">
        <v>339</v>
      </c>
      <c r="BM245" s="26" t="s">
        <v>450</v>
      </c>
    </row>
    <row r="246" s="1" customFormat="1">
      <c r="B246" s="48"/>
      <c r="D246" s="226" t="s">
        <v>149</v>
      </c>
      <c r="F246" s="227" t="s">
        <v>448</v>
      </c>
      <c r="I246" s="187"/>
      <c r="L246" s="48"/>
      <c r="M246" s="228"/>
      <c r="N246" s="49"/>
      <c r="O246" s="49"/>
      <c r="P246" s="49"/>
      <c r="Q246" s="49"/>
      <c r="R246" s="49"/>
      <c r="S246" s="49"/>
      <c r="T246" s="87"/>
      <c r="AT246" s="26" t="s">
        <v>149</v>
      </c>
      <c r="AU246" s="26" t="s">
        <v>84</v>
      </c>
    </row>
    <row r="247" s="1" customFormat="1" ht="25.5" customHeight="1">
      <c r="B247" s="213"/>
      <c r="C247" s="214" t="s">
        <v>451</v>
      </c>
      <c r="D247" s="214" t="s">
        <v>144</v>
      </c>
      <c r="E247" s="215" t="s">
        <v>452</v>
      </c>
      <c r="F247" s="216" t="s">
        <v>453</v>
      </c>
      <c r="G247" s="217" t="s">
        <v>260</v>
      </c>
      <c r="H247" s="218">
        <v>199.19999999999999</v>
      </c>
      <c r="I247" s="219"/>
      <c r="J247" s="220">
        <f>ROUND(I247*H247,2)</f>
        <v>0</v>
      </c>
      <c r="K247" s="216" t="s">
        <v>229</v>
      </c>
      <c r="L247" s="48"/>
      <c r="M247" s="221" t="s">
        <v>5</v>
      </c>
      <c r="N247" s="222" t="s">
        <v>46</v>
      </c>
      <c r="O247" s="49"/>
      <c r="P247" s="223">
        <f>O247*H247</f>
        <v>0</v>
      </c>
      <c r="Q247" s="223">
        <v>0.00012999999999999999</v>
      </c>
      <c r="R247" s="223">
        <f>Q247*H247</f>
        <v>0.025895999999999995</v>
      </c>
      <c r="S247" s="223">
        <v>0</v>
      </c>
      <c r="T247" s="224">
        <f>S247*H247</f>
        <v>0</v>
      </c>
      <c r="AR247" s="26" t="s">
        <v>339</v>
      </c>
      <c r="AT247" s="26" t="s">
        <v>144</v>
      </c>
      <c r="AU247" s="26" t="s">
        <v>84</v>
      </c>
      <c r="AY247" s="26" t="s">
        <v>142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26" t="s">
        <v>82</v>
      </c>
      <c r="BK247" s="225">
        <f>ROUND(I247*H247,2)</f>
        <v>0</v>
      </c>
      <c r="BL247" s="26" t="s">
        <v>339</v>
      </c>
      <c r="BM247" s="26" t="s">
        <v>454</v>
      </c>
    </row>
    <row r="248" s="1" customFormat="1">
      <c r="B248" s="48"/>
      <c r="D248" s="226" t="s">
        <v>149</v>
      </c>
      <c r="F248" s="227" t="s">
        <v>455</v>
      </c>
      <c r="I248" s="187"/>
      <c r="L248" s="48"/>
      <c r="M248" s="228"/>
      <c r="N248" s="49"/>
      <c r="O248" s="49"/>
      <c r="P248" s="49"/>
      <c r="Q248" s="49"/>
      <c r="R248" s="49"/>
      <c r="S248" s="49"/>
      <c r="T248" s="87"/>
      <c r="AT248" s="26" t="s">
        <v>149</v>
      </c>
      <c r="AU248" s="26" t="s">
        <v>84</v>
      </c>
    </row>
    <row r="249" s="12" customFormat="1">
      <c r="B249" s="232"/>
      <c r="D249" s="226" t="s">
        <v>232</v>
      </c>
      <c r="E249" s="233" t="s">
        <v>5</v>
      </c>
      <c r="F249" s="234" t="s">
        <v>456</v>
      </c>
      <c r="H249" s="235">
        <v>64.799999999999997</v>
      </c>
      <c r="I249" s="236"/>
      <c r="L249" s="232"/>
      <c r="M249" s="237"/>
      <c r="N249" s="238"/>
      <c r="O249" s="238"/>
      <c r="P249" s="238"/>
      <c r="Q249" s="238"/>
      <c r="R249" s="238"/>
      <c r="S249" s="238"/>
      <c r="T249" s="239"/>
      <c r="AT249" s="233" t="s">
        <v>232</v>
      </c>
      <c r="AU249" s="233" t="s">
        <v>84</v>
      </c>
      <c r="AV249" s="12" t="s">
        <v>84</v>
      </c>
      <c r="AW249" s="12" t="s">
        <v>38</v>
      </c>
      <c r="AX249" s="12" t="s">
        <v>75</v>
      </c>
      <c r="AY249" s="233" t="s">
        <v>142</v>
      </c>
    </row>
    <row r="250" s="12" customFormat="1">
      <c r="B250" s="232"/>
      <c r="D250" s="226" t="s">
        <v>232</v>
      </c>
      <c r="E250" s="233" t="s">
        <v>5</v>
      </c>
      <c r="F250" s="234" t="s">
        <v>457</v>
      </c>
      <c r="H250" s="235">
        <v>134.40000000000001</v>
      </c>
      <c r="I250" s="236"/>
      <c r="L250" s="232"/>
      <c r="M250" s="237"/>
      <c r="N250" s="238"/>
      <c r="O250" s="238"/>
      <c r="P250" s="238"/>
      <c r="Q250" s="238"/>
      <c r="R250" s="238"/>
      <c r="S250" s="238"/>
      <c r="T250" s="239"/>
      <c r="AT250" s="233" t="s">
        <v>232</v>
      </c>
      <c r="AU250" s="233" t="s">
        <v>84</v>
      </c>
      <c r="AV250" s="12" t="s">
        <v>84</v>
      </c>
      <c r="AW250" s="12" t="s">
        <v>38</v>
      </c>
      <c r="AX250" s="12" t="s">
        <v>75</v>
      </c>
      <c r="AY250" s="233" t="s">
        <v>142</v>
      </c>
    </row>
    <row r="251" s="13" customFormat="1">
      <c r="B251" s="240"/>
      <c r="D251" s="226" t="s">
        <v>232</v>
      </c>
      <c r="E251" s="241" t="s">
        <v>5</v>
      </c>
      <c r="F251" s="242" t="s">
        <v>237</v>
      </c>
      <c r="H251" s="243">
        <v>199.19999999999999</v>
      </c>
      <c r="I251" s="244"/>
      <c r="L251" s="240"/>
      <c r="M251" s="245"/>
      <c r="N251" s="246"/>
      <c r="O251" s="246"/>
      <c r="P251" s="246"/>
      <c r="Q251" s="246"/>
      <c r="R251" s="246"/>
      <c r="S251" s="246"/>
      <c r="T251" s="247"/>
      <c r="AT251" s="241" t="s">
        <v>232</v>
      </c>
      <c r="AU251" s="241" t="s">
        <v>84</v>
      </c>
      <c r="AV251" s="13" t="s">
        <v>141</v>
      </c>
      <c r="AW251" s="13" t="s">
        <v>38</v>
      </c>
      <c r="AX251" s="13" t="s">
        <v>82</v>
      </c>
      <c r="AY251" s="241" t="s">
        <v>142</v>
      </c>
    </row>
    <row r="252" s="1" customFormat="1" ht="16.5" customHeight="1">
      <c r="B252" s="213"/>
      <c r="C252" s="263" t="s">
        <v>458</v>
      </c>
      <c r="D252" s="263" t="s">
        <v>459</v>
      </c>
      <c r="E252" s="264" t="s">
        <v>460</v>
      </c>
      <c r="F252" s="265" t="s">
        <v>461</v>
      </c>
      <c r="G252" s="266" t="s">
        <v>260</v>
      </c>
      <c r="H252" s="267">
        <v>219.12000000000001</v>
      </c>
      <c r="I252" s="268"/>
      <c r="J252" s="269">
        <f>ROUND(I252*H252,2)</f>
        <v>0</v>
      </c>
      <c r="K252" s="265" t="s">
        <v>229</v>
      </c>
      <c r="L252" s="270"/>
      <c r="M252" s="271" t="s">
        <v>5</v>
      </c>
      <c r="N252" s="272" t="s">
        <v>46</v>
      </c>
      <c r="O252" s="49"/>
      <c r="P252" s="223">
        <f>O252*H252</f>
        <v>0</v>
      </c>
      <c r="Q252" s="223">
        <v>0.0057999999999999996</v>
      </c>
      <c r="R252" s="223">
        <f>Q252*H252</f>
        <v>1.270896</v>
      </c>
      <c r="S252" s="223">
        <v>0</v>
      </c>
      <c r="T252" s="224">
        <f>S252*H252</f>
        <v>0</v>
      </c>
      <c r="AR252" s="26" t="s">
        <v>433</v>
      </c>
      <c r="AT252" s="26" t="s">
        <v>459</v>
      </c>
      <c r="AU252" s="26" t="s">
        <v>84</v>
      </c>
      <c r="AY252" s="26" t="s">
        <v>142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26" t="s">
        <v>82</v>
      </c>
      <c r="BK252" s="225">
        <f>ROUND(I252*H252,2)</f>
        <v>0</v>
      </c>
      <c r="BL252" s="26" t="s">
        <v>339</v>
      </c>
      <c r="BM252" s="26" t="s">
        <v>462</v>
      </c>
    </row>
    <row r="253" s="12" customFormat="1">
      <c r="B253" s="232"/>
      <c r="D253" s="226" t="s">
        <v>232</v>
      </c>
      <c r="E253" s="233" t="s">
        <v>5</v>
      </c>
      <c r="F253" s="234" t="s">
        <v>463</v>
      </c>
      <c r="H253" s="235">
        <v>219.12000000000001</v>
      </c>
      <c r="I253" s="236"/>
      <c r="L253" s="232"/>
      <c r="M253" s="237"/>
      <c r="N253" s="238"/>
      <c r="O253" s="238"/>
      <c r="P253" s="238"/>
      <c r="Q253" s="238"/>
      <c r="R253" s="238"/>
      <c r="S253" s="238"/>
      <c r="T253" s="239"/>
      <c r="AT253" s="233" t="s">
        <v>232</v>
      </c>
      <c r="AU253" s="233" t="s">
        <v>84</v>
      </c>
      <c r="AV253" s="12" t="s">
        <v>84</v>
      </c>
      <c r="AW253" s="12" t="s">
        <v>38</v>
      </c>
      <c r="AX253" s="12" t="s">
        <v>75</v>
      </c>
      <c r="AY253" s="233" t="s">
        <v>142</v>
      </c>
    </row>
    <row r="254" s="13" customFormat="1">
      <c r="B254" s="240"/>
      <c r="D254" s="226" t="s">
        <v>232</v>
      </c>
      <c r="E254" s="241" t="s">
        <v>5</v>
      </c>
      <c r="F254" s="242" t="s">
        <v>237</v>
      </c>
      <c r="H254" s="243">
        <v>219.12000000000001</v>
      </c>
      <c r="I254" s="244"/>
      <c r="L254" s="240"/>
      <c r="M254" s="245"/>
      <c r="N254" s="246"/>
      <c r="O254" s="246"/>
      <c r="P254" s="246"/>
      <c r="Q254" s="246"/>
      <c r="R254" s="246"/>
      <c r="S254" s="246"/>
      <c r="T254" s="247"/>
      <c r="AT254" s="241" t="s">
        <v>232</v>
      </c>
      <c r="AU254" s="241" t="s">
        <v>84</v>
      </c>
      <c r="AV254" s="13" t="s">
        <v>141</v>
      </c>
      <c r="AW254" s="13" t="s">
        <v>38</v>
      </c>
      <c r="AX254" s="13" t="s">
        <v>82</v>
      </c>
      <c r="AY254" s="241" t="s">
        <v>142</v>
      </c>
    </row>
    <row r="255" s="1" customFormat="1" ht="16.5" customHeight="1">
      <c r="B255" s="213"/>
      <c r="C255" s="214" t="s">
        <v>464</v>
      </c>
      <c r="D255" s="214" t="s">
        <v>144</v>
      </c>
      <c r="E255" s="215" t="s">
        <v>465</v>
      </c>
      <c r="F255" s="216" t="s">
        <v>466</v>
      </c>
      <c r="G255" s="217" t="s">
        <v>260</v>
      </c>
      <c r="H255" s="218">
        <v>245.112</v>
      </c>
      <c r="I255" s="219"/>
      <c r="J255" s="220">
        <f>ROUND(I255*H255,2)</f>
        <v>0</v>
      </c>
      <c r="K255" s="216" t="s">
        <v>229</v>
      </c>
      <c r="L255" s="48"/>
      <c r="M255" s="221" t="s">
        <v>5</v>
      </c>
      <c r="N255" s="222" t="s">
        <v>46</v>
      </c>
      <c r="O255" s="49"/>
      <c r="P255" s="223">
        <f>O255*H255</f>
        <v>0</v>
      </c>
      <c r="Q255" s="223">
        <v>0.00027999999999999998</v>
      </c>
      <c r="R255" s="223">
        <f>Q255*H255</f>
        <v>0.068631359999999988</v>
      </c>
      <c r="S255" s="223">
        <v>0</v>
      </c>
      <c r="T255" s="224">
        <f>S255*H255</f>
        <v>0</v>
      </c>
      <c r="AR255" s="26" t="s">
        <v>339</v>
      </c>
      <c r="AT255" s="26" t="s">
        <v>144</v>
      </c>
      <c r="AU255" s="26" t="s">
        <v>84</v>
      </c>
      <c r="AY255" s="26" t="s">
        <v>142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26" t="s">
        <v>82</v>
      </c>
      <c r="BK255" s="225">
        <f>ROUND(I255*H255,2)</f>
        <v>0</v>
      </c>
      <c r="BL255" s="26" t="s">
        <v>339</v>
      </c>
      <c r="BM255" s="26" t="s">
        <v>467</v>
      </c>
    </row>
    <row r="256" s="1" customFormat="1">
      <c r="B256" s="48"/>
      <c r="D256" s="226" t="s">
        <v>149</v>
      </c>
      <c r="F256" s="227" t="s">
        <v>468</v>
      </c>
      <c r="I256" s="187"/>
      <c r="L256" s="48"/>
      <c r="M256" s="228"/>
      <c r="N256" s="49"/>
      <c r="O256" s="49"/>
      <c r="P256" s="49"/>
      <c r="Q256" s="49"/>
      <c r="R256" s="49"/>
      <c r="S256" s="49"/>
      <c r="T256" s="87"/>
      <c r="AT256" s="26" t="s">
        <v>149</v>
      </c>
      <c r="AU256" s="26" t="s">
        <v>84</v>
      </c>
    </row>
    <row r="257" s="12" customFormat="1">
      <c r="B257" s="232"/>
      <c r="D257" s="226" t="s">
        <v>232</v>
      </c>
      <c r="E257" s="233" t="s">
        <v>5</v>
      </c>
      <c r="F257" s="234" t="s">
        <v>469</v>
      </c>
      <c r="H257" s="235">
        <v>245.112</v>
      </c>
      <c r="I257" s="236"/>
      <c r="L257" s="232"/>
      <c r="M257" s="237"/>
      <c r="N257" s="238"/>
      <c r="O257" s="238"/>
      <c r="P257" s="238"/>
      <c r="Q257" s="238"/>
      <c r="R257" s="238"/>
      <c r="S257" s="238"/>
      <c r="T257" s="239"/>
      <c r="AT257" s="233" t="s">
        <v>232</v>
      </c>
      <c r="AU257" s="233" t="s">
        <v>84</v>
      </c>
      <c r="AV257" s="12" t="s">
        <v>84</v>
      </c>
      <c r="AW257" s="12" t="s">
        <v>38</v>
      </c>
      <c r="AX257" s="12" t="s">
        <v>75</v>
      </c>
      <c r="AY257" s="233" t="s">
        <v>142</v>
      </c>
    </row>
    <row r="258" s="13" customFormat="1">
      <c r="B258" s="240"/>
      <c r="D258" s="226" t="s">
        <v>232</v>
      </c>
      <c r="E258" s="241" t="s">
        <v>5</v>
      </c>
      <c r="F258" s="242" t="s">
        <v>237</v>
      </c>
      <c r="H258" s="243">
        <v>245.112</v>
      </c>
      <c r="I258" s="244"/>
      <c r="L258" s="240"/>
      <c r="M258" s="245"/>
      <c r="N258" s="246"/>
      <c r="O258" s="246"/>
      <c r="P258" s="246"/>
      <c r="Q258" s="246"/>
      <c r="R258" s="246"/>
      <c r="S258" s="246"/>
      <c r="T258" s="247"/>
      <c r="AT258" s="241" t="s">
        <v>232</v>
      </c>
      <c r="AU258" s="241" t="s">
        <v>84</v>
      </c>
      <c r="AV258" s="13" t="s">
        <v>141</v>
      </c>
      <c r="AW258" s="13" t="s">
        <v>38</v>
      </c>
      <c r="AX258" s="13" t="s">
        <v>82</v>
      </c>
      <c r="AY258" s="241" t="s">
        <v>142</v>
      </c>
    </row>
    <row r="259" s="1" customFormat="1" ht="16.5" customHeight="1">
      <c r="B259" s="213"/>
      <c r="C259" s="263" t="s">
        <v>470</v>
      </c>
      <c r="D259" s="263" t="s">
        <v>459</v>
      </c>
      <c r="E259" s="264" t="s">
        <v>471</v>
      </c>
      <c r="F259" s="265" t="s">
        <v>472</v>
      </c>
      <c r="G259" s="266" t="s">
        <v>260</v>
      </c>
      <c r="H259" s="267">
        <v>269.62299999999999</v>
      </c>
      <c r="I259" s="268"/>
      <c r="J259" s="269">
        <f>ROUND(I259*H259,2)</f>
        <v>0</v>
      </c>
      <c r="K259" s="265" t="s">
        <v>5</v>
      </c>
      <c r="L259" s="270"/>
      <c r="M259" s="271" t="s">
        <v>5</v>
      </c>
      <c r="N259" s="272" t="s">
        <v>46</v>
      </c>
      <c r="O259" s="49"/>
      <c r="P259" s="223">
        <f>O259*H259</f>
        <v>0</v>
      </c>
      <c r="Q259" s="223">
        <v>0.0071999999999999998</v>
      </c>
      <c r="R259" s="223">
        <f>Q259*H259</f>
        <v>1.9412855999999998</v>
      </c>
      <c r="S259" s="223">
        <v>0</v>
      </c>
      <c r="T259" s="224">
        <f>S259*H259</f>
        <v>0</v>
      </c>
      <c r="AR259" s="26" t="s">
        <v>433</v>
      </c>
      <c r="AT259" s="26" t="s">
        <v>459</v>
      </c>
      <c r="AU259" s="26" t="s">
        <v>84</v>
      </c>
      <c r="AY259" s="26" t="s">
        <v>142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26" t="s">
        <v>82</v>
      </c>
      <c r="BK259" s="225">
        <f>ROUND(I259*H259,2)</f>
        <v>0</v>
      </c>
      <c r="BL259" s="26" t="s">
        <v>339</v>
      </c>
      <c r="BM259" s="26" t="s">
        <v>473</v>
      </c>
    </row>
    <row r="260" s="12" customFormat="1">
      <c r="B260" s="232"/>
      <c r="D260" s="226" t="s">
        <v>232</v>
      </c>
      <c r="E260" s="233" t="s">
        <v>5</v>
      </c>
      <c r="F260" s="234" t="s">
        <v>474</v>
      </c>
      <c r="H260" s="235">
        <v>269.62299999999999</v>
      </c>
      <c r="I260" s="236"/>
      <c r="L260" s="232"/>
      <c r="M260" s="237"/>
      <c r="N260" s="238"/>
      <c r="O260" s="238"/>
      <c r="P260" s="238"/>
      <c r="Q260" s="238"/>
      <c r="R260" s="238"/>
      <c r="S260" s="238"/>
      <c r="T260" s="239"/>
      <c r="AT260" s="233" t="s">
        <v>232</v>
      </c>
      <c r="AU260" s="233" t="s">
        <v>84</v>
      </c>
      <c r="AV260" s="12" t="s">
        <v>84</v>
      </c>
      <c r="AW260" s="12" t="s">
        <v>38</v>
      </c>
      <c r="AX260" s="12" t="s">
        <v>75</v>
      </c>
      <c r="AY260" s="233" t="s">
        <v>142</v>
      </c>
    </row>
    <row r="261" s="13" customFormat="1">
      <c r="B261" s="240"/>
      <c r="D261" s="226" t="s">
        <v>232</v>
      </c>
      <c r="E261" s="241" t="s">
        <v>5</v>
      </c>
      <c r="F261" s="242" t="s">
        <v>237</v>
      </c>
      <c r="H261" s="243">
        <v>269.62299999999999</v>
      </c>
      <c r="I261" s="244"/>
      <c r="L261" s="240"/>
      <c r="M261" s="245"/>
      <c r="N261" s="246"/>
      <c r="O261" s="246"/>
      <c r="P261" s="246"/>
      <c r="Q261" s="246"/>
      <c r="R261" s="246"/>
      <c r="S261" s="246"/>
      <c r="T261" s="247"/>
      <c r="AT261" s="241" t="s">
        <v>232</v>
      </c>
      <c r="AU261" s="241" t="s">
        <v>84</v>
      </c>
      <c r="AV261" s="13" t="s">
        <v>141</v>
      </c>
      <c r="AW261" s="13" t="s">
        <v>38</v>
      </c>
      <c r="AX261" s="13" t="s">
        <v>82</v>
      </c>
      <c r="AY261" s="241" t="s">
        <v>142</v>
      </c>
    </row>
    <row r="262" s="1" customFormat="1" ht="16.5" customHeight="1">
      <c r="B262" s="213"/>
      <c r="C262" s="214" t="s">
        <v>475</v>
      </c>
      <c r="D262" s="214" t="s">
        <v>144</v>
      </c>
      <c r="E262" s="215" t="s">
        <v>476</v>
      </c>
      <c r="F262" s="216" t="s">
        <v>477</v>
      </c>
      <c r="G262" s="217" t="s">
        <v>418</v>
      </c>
      <c r="H262" s="218">
        <v>893.13599999999997</v>
      </c>
      <c r="I262" s="219"/>
      <c r="J262" s="220">
        <f>ROUND(I262*H262,2)</f>
        <v>0</v>
      </c>
      <c r="K262" s="216" t="s">
        <v>229</v>
      </c>
      <c r="L262" s="48"/>
      <c r="M262" s="221" t="s">
        <v>5</v>
      </c>
      <c r="N262" s="222" t="s">
        <v>46</v>
      </c>
      <c r="O262" s="49"/>
      <c r="P262" s="223">
        <f>O262*H262</f>
        <v>0</v>
      </c>
      <c r="Q262" s="223">
        <v>0.00013999999999999999</v>
      </c>
      <c r="R262" s="223">
        <f>Q262*H262</f>
        <v>0.12503903999999999</v>
      </c>
      <c r="S262" s="223">
        <v>0</v>
      </c>
      <c r="T262" s="224">
        <f>S262*H262</f>
        <v>0</v>
      </c>
      <c r="AR262" s="26" t="s">
        <v>339</v>
      </c>
      <c r="AT262" s="26" t="s">
        <v>144</v>
      </c>
      <c r="AU262" s="26" t="s">
        <v>84</v>
      </c>
      <c r="AY262" s="26" t="s">
        <v>142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26" t="s">
        <v>82</v>
      </c>
      <c r="BK262" s="225">
        <f>ROUND(I262*H262,2)</f>
        <v>0</v>
      </c>
      <c r="BL262" s="26" t="s">
        <v>339</v>
      </c>
      <c r="BM262" s="26" t="s">
        <v>478</v>
      </c>
    </row>
    <row r="263" s="1" customFormat="1">
      <c r="B263" s="48"/>
      <c r="D263" s="226" t="s">
        <v>149</v>
      </c>
      <c r="F263" s="227" t="s">
        <v>479</v>
      </c>
      <c r="I263" s="187"/>
      <c r="L263" s="48"/>
      <c r="M263" s="228"/>
      <c r="N263" s="49"/>
      <c r="O263" s="49"/>
      <c r="P263" s="49"/>
      <c r="Q263" s="49"/>
      <c r="R263" s="49"/>
      <c r="S263" s="49"/>
      <c r="T263" s="87"/>
      <c r="AT263" s="26" t="s">
        <v>149</v>
      </c>
      <c r="AU263" s="26" t="s">
        <v>84</v>
      </c>
    </row>
    <row r="264" s="12" customFormat="1">
      <c r="B264" s="232"/>
      <c r="D264" s="226" t="s">
        <v>232</v>
      </c>
      <c r="E264" s="233" t="s">
        <v>5</v>
      </c>
      <c r="F264" s="234" t="s">
        <v>480</v>
      </c>
      <c r="H264" s="235">
        <v>876</v>
      </c>
      <c r="I264" s="236"/>
      <c r="L264" s="232"/>
      <c r="M264" s="237"/>
      <c r="N264" s="238"/>
      <c r="O264" s="238"/>
      <c r="P264" s="238"/>
      <c r="Q264" s="238"/>
      <c r="R264" s="238"/>
      <c r="S264" s="238"/>
      <c r="T264" s="239"/>
      <c r="AT264" s="233" t="s">
        <v>232</v>
      </c>
      <c r="AU264" s="233" t="s">
        <v>84</v>
      </c>
      <c r="AV264" s="12" t="s">
        <v>84</v>
      </c>
      <c r="AW264" s="12" t="s">
        <v>38</v>
      </c>
      <c r="AX264" s="12" t="s">
        <v>75</v>
      </c>
      <c r="AY264" s="233" t="s">
        <v>142</v>
      </c>
    </row>
    <row r="265" s="12" customFormat="1">
      <c r="B265" s="232"/>
      <c r="D265" s="226" t="s">
        <v>232</v>
      </c>
      <c r="E265" s="233" t="s">
        <v>5</v>
      </c>
      <c r="F265" s="234" t="s">
        <v>481</v>
      </c>
      <c r="H265" s="235">
        <v>17.135999999999999</v>
      </c>
      <c r="I265" s="236"/>
      <c r="L265" s="232"/>
      <c r="M265" s="237"/>
      <c r="N265" s="238"/>
      <c r="O265" s="238"/>
      <c r="P265" s="238"/>
      <c r="Q265" s="238"/>
      <c r="R265" s="238"/>
      <c r="S265" s="238"/>
      <c r="T265" s="239"/>
      <c r="AT265" s="233" t="s">
        <v>232</v>
      </c>
      <c r="AU265" s="233" t="s">
        <v>84</v>
      </c>
      <c r="AV265" s="12" t="s">
        <v>84</v>
      </c>
      <c r="AW265" s="12" t="s">
        <v>38</v>
      </c>
      <c r="AX265" s="12" t="s">
        <v>75</v>
      </c>
      <c r="AY265" s="233" t="s">
        <v>142</v>
      </c>
    </row>
    <row r="266" s="13" customFormat="1">
      <c r="B266" s="240"/>
      <c r="D266" s="226" t="s">
        <v>232</v>
      </c>
      <c r="E266" s="241" t="s">
        <v>5</v>
      </c>
      <c r="F266" s="242" t="s">
        <v>237</v>
      </c>
      <c r="H266" s="243">
        <v>893.13599999999997</v>
      </c>
      <c r="I266" s="244"/>
      <c r="L266" s="240"/>
      <c r="M266" s="245"/>
      <c r="N266" s="246"/>
      <c r="O266" s="246"/>
      <c r="P266" s="246"/>
      <c r="Q266" s="246"/>
      <c r="R266" s="246"/>
      <c r="S266" s="246"/>
      <c r="T266" s="247"/>
      <c r="AT266" s="241" t="s">
        <v>232</v>
      </c>
      <c r="AU266" s="241" t="s">
        <v>84</v>
      </c>
      <c r="AV266" s="13" t="s">
        <v>141</v>
      </c>
      <c r="AW266" s="13" t="s">
        <v>38</v>
      </c>
      <c r="AX266" s="13" t="s">
        <v>82</v>
      </c>
      <c r="AY266" s="241" t="s">
        <v>142</v>
      </c>
    </row>
    <row r="267" s="1" customFormat="1" ht="16.5" customHeight="1">
      <c r="B267" s="213"/>
      <c r="C267" s="263" t="s">
        <v>482</v>
      </c>
      <c r="D267" s="263" t="s">
        <v>459</v>
      </c>
      <c r="E267" s="264" t="s">
        <v>483</v>
      </c>
      <c r="F267" s="265" t="s">
        <v>484</v>
      </c>
      <c r="G267" s="266" t="s">
        <v>418</v>
      </c>
      <c r="H267" s="267">
        <v>876</v>
      </c>
      <c r="I267" s="268"/>
      <c r="J267" s="269">
        <f>ROUND(I267*H267,2)</f>
        <v>0</v>
      </c>
      <c r="K267" s="265" t="s">
        <v>5</v>
      </c>
      <c r="L267" s="270"/>
      <c r="M267" s="271" t="s">
        <v>5</v>
      </c>
      <c r="N267" s="272" t="s">
        <v>46</v>
      </c>
      <c r="O267" s="49"/>
      <c r="P267" s="223">
        <f>O267*H267</f>
        <v>0</v>
      </c>
      <c r="Q267" s="223">
        <v>0.0044999999999999997</v>
      </c>
      <c r="R267" s="223">
        <f>Q267*H267</f>
        <v>3.9419999999999997</v>
      </c>
      <c r="S267" s="223">
        <v>0</v>
      </c>
      <c r="T267" s="224">
        <f>S267*H267</f>
        <v>0</v>
      </c>
      <c r="AR267" s="26" t="s">
        <v>433</v>
      </c>
      <c r="AT267" s="26" t="s">
        <v>459</v>
      </c>
      <c r="AU267" s="26" t="s">
        <v>84</v>
      </c>
      <c r="AY267" s="26" t="s">
        <v>142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26" t="s">
        <v>82</v>
      </c>
      <c r="BK267" s="225">
        <f>ROUND(I267*H267,2)</f>
        <v>0</v>
      </c>
      <c r="BL267" s="26" t="s">
        <v>339</v>
      </c>
      <c r="BM267" s="26" t="s">
        <v>485</v>
      </c>
    </row>
    <row r="268" s="1" customFormat="1">
      <c r="B268" s="48"/>
      <c r="D268" s="226" t="s">
        <v>149</v>
      </c>
      <c r="F268" s="227" t="s">
        <v>484</v>
      </c>
      <c r="I268" s="187"/>
      <c r="L268" s="48"/>
      <c r="M268" s="228"/>
      <c r="N268" s="49"/>
      <c r="O268" s="49"/>
      <c r="P268" s="49"/>
      <c r="Q268" s="49"/>
      <c r="R268" s="49"/>
      <c r="S268" s="49"/>
      <c r="T268" s="87"/>
      <c r="AT268" s="26" t="s">
        <v>149</v>
      </c>
      <c r="AU268" s="26" t="s">
        <v>84</v>
      </c>
    </row>
    <row r="269" s="12" customFormat="1">
      <c r="B269" s="232"/>
      <c r="D269" s="226" t="s">
        <v>232</v>
      </c>
      <c r="E269" s="233" t="s">
        <v>5</v>
      </c>
      <c r="F269" s="234" t="s">
        <v>480</v>
      </c>
      <c r="H269" s="235">
        <v>876</v>
      </c>
      <c r="I269" s="236"/>
      <c r="L269" s="232"/>
      <c r="M269" s="237"/>
      <c r="N269" s="238"/>
      <c r="O269" s="238"/>
      <c r="P269" s="238"/>
      <c r="Q269" s="238"/>
      <c r="R269" s="238"/>
      <c r="S269" s="238"/>
      <c r="T269" s="239"/>
      <c r="AT269" s="233" t="s">
        <v>232</v>
      </c>
      <c r="AU269" s="233" t="s">
        <v>84</v>
      </c>
      <c r="AV269" s="12" t="s">
        <v>84</v>
      </c>
      <c r="AW269" s="12" t="s">
        <v>38</v>
      </c>
      <c r="AX269" s="12" t="s">
        <v>75</v>
      </c>
      <c r="AY269" s="233" t="s">
        <v>142</v>
      </c>
    </row>
    <row r="270" s="13" customFormat="1">
      <c r="B270" s="240"/>
      <c r="D270" s="226" t="s">
        <v>232</v>
      </c>
      <c r="E270" s="241" t="s">
        <v>5</v>
      </c>
      <c r="F270" s="242" t="s">
        <v>237</v>
      </c>
      <c r="H270" s="243">
        <v>876</v>
      </c>
      <c r="I270" s="244"/>
      <c r="L270" s="240"/>
      <c r="M270" s="245"/>
      <c r="N270" s="246"/>
      <c r="O270" s="246"/>
      <c r="P270" s="246"/>
      <c r="Q270" s="246"/>
      <c r="R270" s="246"/>
      <c r="S270" s="246"/>
      <c r="T270" s="247"/>
      <c r="AT270" s="241" t="s">
        <v>232</v>
      </c>
      <c r="AU270" s="241" t="s">
        <v>84</v>
      </c>
      <c r="AV270" s="13" t="s">
        <v>141</v>
      </c>
      <c r="AW270" s="13" t="s">
        <v>38</v>
      </c>
      <c r="AX270" s="13" t="s">
        <v>82</v>
      </c>
      <c r="AY270" s="241" t="s">
        <v>142</v>
      </c>
    </row>
    <row r="271" s="1" customFormat="1" ht="16.5" customHeight="1">
      <c r="B271" s="213"/>
      <c r="C271" s="263" t="s">
        <v>486</v>
      </c>
      <c r="D271" s="263" t="s">
        <v>459</v>
      </c>
      <c r="E271" s="264" t="s">
        <v>487</v>
      </c>
      <c r="F271" s="265" t="s">
        <v>488</v>
      </c>
      <c r="G271" s="266" t="s">
        <v>418</v>
      </c>
      <c r="H271" s="267">
        <v>17.135999999999999</v>
      </c>
      <c r="I271" s="268"/>
      <c r="J271" s="269">
        <f>ROUND(I271*H271,2)</f>
        <v>0</v>
      </c>
      <c r="K271" s="265" t="s">
        <v>5</v>
      </c>
      <c r="L271" s="270"/>
      <c r="M271" s="271" t="s">
        <v>5</v>
      </c>
      <c r="N271" s="272" t="s">
        <v>46</v>
      </c>
      <c r="O271" s="49"/>
      <c r="P271" s="223">
        <f>O271*H271</f>
        <v>0</v>
      </c>
      <c r="Q271" s="223">
        <v>0.0044999999999999997</v>
      </c>
      <c r="R271" s="223">
        <f>Q271*H271</f>
        <v>0.077111999999999986</v>
      </c>
      <c r="S271" s="223">
        <v>0</v>
      </c>
      <c r="T271" s="224">
        <f>S271*H271</f>
        <v>0</v>
      </c>
      <c r="AR271" s="26" t="s">
        <v>433</v>
      </c>
      <c r="AT271" s="26" t="s">
        <v>459</v>
      </c>
      <c r="AU271" s="26" t="s">
        <v>84</v>
      </c>
      <c r="AY271" s="26" t="s">
        <v>142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26" t="s">
        <v>82</v>
      </c>
      <c r="BK271" s="225">
        <f>ROUND(I271*H271,2)</f>
        <v>0</v>
      </c>
      <c r="BL271" s="26" t="s">
        <v>339</v>
      </c>
      <c r="BM271" s="26" t="s">
        <v>489</v>
      </c>
    </row>
    <row r="272" s="1" customFormat="1">
      <c r="B272" s="48"/>
      <c r="D272" s="226" t="s">
        <v>149</v>
      </c>
      <c r="F272" s="227" t="s">
        <v>484</v>
      </c>
      <c r="I272" s="187"/>
      <c r="L272" s="48"/>
      <c r="M272" s="228"/>
      <c r="N272" s="49"/>
      <c r="O272" s="49"/>
      <c r="P272" s="49"/>
      <c r="Q272" s="49"/>
      <c r="R272" s="49"/>
      <c r="S272" s="49"/>
      <c r="T272" s="87"/>
      <c r="AT272" s="26" t="s">
        <v>149</v>
      </c>
      <c r="AU272" s="26" t="s">
        <v>84</v>
      </c>
    </row>
    <row r="273" s="12" customFormat="1">
      <c r="B273" s="232"/>
      <c r="D273" s="226" t="s">
        <v>232</v>
      </c>
      <c r="E273" s="233" t="s">
        <v>5</v>
      </c>
      <c r="F273" s="234" t="s">
        <v>481</v>
      </c>
      <c r="H273" s="235">
        <v>17.135999999999999</v>
      </c>
      <c r="I273" s="236"/>
      <c r="L273" s="232"/>
      <c r="M273" s="237"/>
      <c r="N273" s="238"/>
      <c r="O273" s="238"/>
      <c r="P273" s="238"/>
      <c r="Q273" s="238"/>
      <c r="R273" s="238"/>
      <c r="S273" s="238"/>
      <c r="T273" s="239"/>
      <c r="AT273" s="233" t="s">
        <v>232</v>
      </c>
      <c r="AU273" s="233" t="s">
        <v>84</v>
      </c>
      <c r="AV273" s="12" t="s">
        <v>84</v>
      </c>
      <c r="AW273" s="12" t="s">
        <v>38</v>
      </c>
      <c r="AX273" s="12" t="s">
        <v>75</v>
      </c>
      <c r="AY273" s="233" t="s">
        <v>142</v>
      </c>
    </row>
    <row r="274" s="13" customFormat="1">
      <c r="B274" s="240"/>
      <c r="D274" s="226" t="s">
        <v>232</v>
      </c>
      <c r="E274" s="241" t="s">
        <v>5</v>
      </c>
      <c r="F274" s="242" t="s">
        <v>237</v>
      </c>
      <c r="H274" s="243">
        <v>17.135999999999999</v>
      </c>
      <c r="I274" s="244"/>
      <c r="L274" s="240"/>
      <c r="M274" s="245"/>
      <c r="N274" s="246"/>
      <c r="O274" s="246"/>
      <c r="P274" s="246"/>
      <c r="Q274" s="246"/>
      <c r="R274" s="246"/>
      <c r="S274" s="246"/>
      <c r="T274" s="247"/>
      <c r="AT274" s="241" t="s">
        <v>232</v>
      </c>
      <c r="AU274" s="241" t="s">
        <v>84</v>
      </c>
      <c r="AV274" s="13" t="s">
        <v>141</v>
      </c>
      <c r="AW274" s="13" t="s">
        <v>38</v>
      </c>
      <c r="AX274" s="13" t="s">
        <v>82</v>
      </c>
      <c r="AY274" s="241" t="s">
        <v>142</v>
      </c>
    </row>
    <row r="275" s="1" customFormat="1" ht="16.5" customHeight="1">
      <c r="B275" s="213"/>
      <c r="C275" s="214" t="s">
        <v>490</v>
      </c>
      <c r="D275" s="214" t="s">
        <v>144</v>
      </c>
      <c r="E275" s="215" t="s">
        <v>491</v>
      </c>
      <c r="F275" s="216" t="s">
        <v>492</v>
      </c>
      <c r="G275" s="217" t="s">
        <v>246</v>
      </c>
      <c r="H275" s="218">
        <v>20.097999999999999</v>
      </c>
      <c r="I275" s="219"/>
      <c r="J275" s="220">
        <f>ROUND(I275*H275,2)</f>
        <v>0</v>
      </c>
      <c r="K275" s="216" t="s">
        <v>229</v>
      </c>
      <c r="L275" s="48"/>
      <c r="M275" s="221" t="s">
        <v>5</v>
      </c>
      <c r="N275" s="222" t="s">
        <v>46</v>
      </c>
      <c r="O275" s="49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AR275" s="26" t="s">
        <v>339</v>
      </c>
      <c r="AT275" s="26" t="s">
        <v>144</v>
      </c>
      <c r="AU275" s="26" t="s">
        <v>84</v>
      </c>
      <c r="AY275" s="26" t="s">
        <v>142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26" t="s">
        <v>82</v>
      </c>
      <c r="BK275" s="225">
        <f>ROUND(I275*H275,2)</f>
        <v>0</v>
      </c>
      <c r="BL275" s="26" t="s">
        <v>339</v>
      </c>
      <c r="BM275" s="26" t="s">
        <v>493</v>
      </c>
    </row>
    <row r="276" s="1" customFormat="1">
      <c r="B276" s="48"/>
      <c r="D276" s="226" t="s">
        <v>149</v>
      </c>
      <c r="F276" s="227" t="s">
        <v>494</v>
      </c>
      <c r="I276" s="187"/>
      <c r="L276" s="48"/>
      <c r="M276" s="228"/>
      <c r="N276" s="49"/>
      <c r="O276" s="49"/>
      <c r="P276" s="49"/>
      <c r="Q276" s="49"/>
      <c r="R276" s="49"/>
      <c r="S276" s="49"/>
      <c r="T276" s="87"/>
      <c r="AT276" s="26" t="s">
        <v>149</v>
      </c>
      <c r="AU276" s="26" t="s">
        <v>84</v>
      </c>
    </row>
    <row r="277" s="11" customFormat="1" ht="29.88" customHeight="1">
      <c r="B277" s="200"/>
      <c r="D277" s="201" t="s">
        <v>74</v>
      </c>
      <c r="E277" s="211" t="s">
        <v>495</v>
      </c>
      <c r="F277" s="211" t="s">
        <v>496</v>
      </c>
      <c r="I277" s="203"/>
      <c r="J277" s="212">
        <f>BK277</f>
        <v>0</v>
      </c>
      <c r="L277" s="200"/>
      <c r="M277" s="205"/>
      <c r="N277" s="206"/>
      <c r="O277" s="206"/>
      <c r="P277" s="207">
        <f>SUM(P278:P287)</f>
        <v>0</v>
      </c>
      <c r="Q277" s="206"/>
      <c r="R277" s="207">
        <f>SUM(R278:R287)</f>
        <v>0.0056440000000000006</v>
      </c>
      <c r="S277" s="206"/>
      <c r="T277" s="208">
        <f>SUM(T278:T287)</f>
        <v>0</v>
      </c>
      <c r="AR277" s="201" t="s">
        <v>84</v>
      </c>
      <c r="AT277" s="209" t="s">
        <v>74</v>
      </c>
      <c r="AU277" s="209" t="s">
        <v>82</v>
      </c>
      <c r="AY277" s="201" t="s">
        <v>142</v>
      </c>
      <c r="BK277" s="210">
        <f>SUM(BK278:BK287)</f>
        <v>0</v>
      </c>
    </row>
    <row r="278" s="1" customFormat="1" ht="16.5" customHeight="1">
      <c r="B278" s="213"/>
      <c r="C278" s="214" t="s">
        <v>497</v>
      </c>
      <c r="D278" s="214" t="s">
        <v>144</v>
      </c>
      <c r="E278" s="215" t="s">
        <v>498</v>
      </c>
      <c r="F278" s="216" t="s">
        <v>499</v>
      </c>
      <c r="G278" s="217" t="s">
        <v>418</v>
      </c>
      <c r="H278" s="218">
        <v>95.900000000000006</v>
      </c>
      <c r="I278" s="219"/>
      <c r="J278" s="220">
        <f>ROUND(I278*H278,2)</f>
        <v>0</v>
      </c>
      <c r="K278" s="216" t="s">
        <v>229</v>
      </c>
      <c r="L278" s="48"/>
      <c r="M278" s="221" t="s">
        <v>5</v>
      </c>
      <c r="N278" s="222" t="s">
        <v>46</v>
      </c>
      <c r="O278" s="49"/>
      <c r="P278" s="223">
        <f>O278*H278</f>
        <v>0</v>
      </c>
      <c r="Q278" s="223">
        <v>2.0000000000000002E-05</v>
      </c>
      <c r="R278" s="223">
        <f>Q278*H278</f>
        <v>0.0019180000000000002</v>
      </c>
      <c r="S278" s="223">
        <v>0</v>
      </c>
      <c r="T278" s="224">
        <f>S278*H278</f>
        <v>0</v>
      </c>
      <c r="AR278" s="26" t="s">
        <v>339</v>
      </c>
      <c r="AT278" s="26" t="s">
        <v>144</v>
      </c>
      <c r="AU278" s="26" t="s">
        <v>84</v>
      </c>
      <c r="AY278" s="26" t="s">
        <v>142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26" t="s">
        <v>82</v>
      </c>
      <c r="BK278" s="225">
        <f>ROUND(I278*H278,2)</f>
        <v>0</v>
      </c>
      <c r="BL278" s="26" t="s">
        <v>339</v>
      </c>
      <c r="BM278" s="26" t="s">
        <v>500</v>
      </c>
    </row>
    <row r="279" s="1" customFormat="1">
      <c r="B279" s="48"/>
      <c r="D279" s="226" t="s">
        <v>149</v>
      </c>
      <c r="F279" s="227" t="s">
        <v>501</v>
      </c>
      <c r="I279" s="187"/>
      <c r="L279" s="48"/>
      <c r="M279" s="228"/>
      <c r="N279" s="49"/>
      <c r="O279" s="49"/>
      <c r="P279" s="49"/>
      <c r="Q279" s="49"/>
      <c r="R279" s="49"/>
      <c r="S279" s="49"/>
      <c r="T279" s="87"/>
      <c r="AT279" s="26" t="s">
        <v>149</v>
      </c>
      <c r="AU279" s="26" t="s">
        <v>84</v>
      </c>
    </row>
    <row r="280" s="14" customFormat="1">
      <c r="B280" s="248"/>
      <c r="D280" s="226" t="s">
        <v>232</v>
      </c>
      <c r="E280" s="249" t="s">
        <v>5</v>
      </c>
      <c r="F280" s="250" t="s">
        <v>502</v>
      </c>
      <c r="H280" s="249" t="s">
        <v>5</v>
      </c>
      <c r="I280" s="251"/>
      <c r="L280" s="248"/>
      <c r="M280" s="252"/>
      <c r="N280" s="253"/>
      <c r="O280" s="253"/>
      <c r="P280" s="253"/>
      <c r="Q280" s="253"/>
      <c r="R280" s="253"/>
      <c r="S280" s="253"/>
      <c r="T280" s="254"/>
      <c r="AT280" s="249" t="s">
        <v>232</v>
      </c>
      <c r="AU280" s="249" t="s">
        <v>84</v>
      </c>
      <c r="AV280" s="14" t="s">
        <v>82</v>
      </c>
      <c r="AW280" s="14" t="s">
        <v>38</v>
      </c>
      <c r="AX280" s="14" t="s">
        <v>75</v>
      </c>
      <c r="AY280" s="249" t="s">
        <v>142</v>
      </c>
    </row>
    <row r="281" s="12" customFormat="1">
      <c r="B281" s="232"/>
      <c r="D281" s="226" t="s">
        <v>232</v>
      </c>
      <c r="E281" s="233" t="s">
        <v>5</v>
      </c>
      <c r="F281" s="234" t="s">
        <v>503</v>
      </c>
      <c r="H281" s="235">
        <v>95.900000000000006</v>
      </c>
      <c r="I281" s="236"/>
      <c r="L281" s="232"/>
      <c r="M281" s="237"/>
      <c r="N281" s="238"/>
      <c r="O281" s="238"/>
      <c r="P281" s="238"/>
      <c r="Q281" s="238"/>
      <c r="R281" s="238"/>
      <c r="S281" s="238"/>
      <c r="T281" s="239"/>
      <c r="AT281" s="233" t="s">
        <v>232</v>
      </c>
      <c r="AU281" s="233" t="s">
        <v>84</v>
      </c>
      <c r="AV281" s="12" t="s">
        <v>84</v>
      </c>
      <c r="AW281" s="12" t="s">
        <v>38</v>
      </c>
      <c r="AX281" s="12" t="s">
        <v>75</v>
      </c>
      <c r="AY281" s="233" t="s">
        <v>142</v>
      </c>
    </row>
    <row r="282" s="13" customFormat="1">
      <c r="B282" s="240"/>
      <c r="D282" s="226" t="s">
        <v>232</v>
      </c>
      <c r="E282" s="241" t="s">
        <v>5</v>
      </c>
      <c r="F282" s="242" t="s">
        <v>237</v>
      </c>
      <c r="H282" s="243">
        <v>95.900000000000006</v>
      </c>
      <c r="I282" s="244"/>
      <c r="L282" s="240"/>
      <c r="M282" s="245"/>
      <c r="N282" s="246"/>
      <c r="O282" s="246"/>
      <c r="P282" s="246"/>
      <c r="Q282" s="246"/>
      <c r="R282" s="246"/>
      <c r="S282" s="246"/>
      <c r="T282" s="247"/>
      <c r="AT282" s="241" t="s">
        <v>232</v>
      </c>
      <c r="AU282" s="241" t="s">
        <v>84</v>
      </c>
      <c r="AV282" s="13" t="s">
        <v>141</v>
      </c>
      <c r="AW282" s="13" t="s">
        <v>38</v>
      </c>
      <c r="AX282" s="13" t="s">
        <v>82</v>
      </c>
      <c r="AY282" s="241" t="s">
        <v>142</v>
      </c>
    </row>
    <row r="283" s="1" customFormat="1" ht="25.5" customHeight="1">
      <c r="B283" s="213"/>
      <c r="C283" s="214" t="s">
        <v>504</v>
      </c>
      <c r="D283" s="214" t="s">
        <v>144</v>
      </c>
      <c r="E283" s="215" t="s">
        <v>505</v>
      </c>
      <c r="F283" s="216" t="s">
        <v>506</v>
      </c>
      <c r="G283" s="217" t="s">
        <v>260</v>
      </c>
      <c r="H283" s="218">
        <v>16.199999999999999</v>
      </c>
      <c r="I283" s="219"/>
      <c r="J283" s="220">
        <f>ROUND(I283*H283,2)</f>
        <v>0</v>
      </c>
      <c r="K283" s="216" t="s">
        <v>336</v>
      </c>
      <c r="L283" s="48"/>
      <c r="M283" s="221" t="s">
        <v>5</v>
      </c>
      <c r="N283" s="222" t="s">
        <v>46</v>
      </c>
      <c r="O283" s="49"/>
      <c r="P283" s="223">
        <f>O283*H283</f>
        <v>0</v>
      </c>
      <c r="Q283" s="223">
        <v>0.00023000000000000001</v>
      </c>
      <c r="R283" s="223">
        <f>Q283*H283</f>
        <v>0.0037260000000000001</v>
      </c>
      <c r="S283" s="223">
        <v>0</v>
      </c>
      <c r="T283" s="224">
        <f>S283*H283</f>
        <v>0</v>
      </c>
      <c r="AR283" s="26" t="s">
        <v>339</v>
      </c>
      <c r="AT283" s="26" t="s">
        <v>144</v>
      </c>
      <c r="AU283" s="26" t="s">
        <v>84</v>
      </c>
      <c r="AY283" s="26" t="s">
        <v>142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6" t="s">
        <v>82</v>
      </c>
      <c r="BK283" s="225">
        <f>ROUND(I283*H283,2)</f>
        <v>0</v>
      </c>
      <c r="BL283" s="26" t="s">
        <v>339</v>
      </c>
      <c r="BM283" s="26" t="s">
        <v>507</v>
      </c>
    </row>
    <row r="284" s="1" customFormat="1">
      <c r="B284" s="48"/>
      <c r="D284" s="226" t="s">
        <v>149</v>
      </c>
      <c r="F284" s="227" t="s">
        <v>508</v>
      </c>
      <c r="I284" s="187"/>
      <c r="L284" s="48"/>
      <c r="M284" s="228"/>
      <c r="N284" s="49"/>
      <c r="O284" s="49"/>
      <c r="P284" s="49"/>
      <c r="Q284" s="49"/>
      <c r="R284" s="49"/>
      <c r="S284" s="49"/>
      <c r="T284" s="87"/>
      <c r="AT284" s="26" t="s">
        <v>149</v>
      </c>
      <c r="AU284" s="26" t="s">
        <v>84</v>
      </c>
    </row>
    <row r="285" s="14" customFormat="1">
      <c r="B285" s="248"/>
      <c r="D285" s="226" t="s">
        <v>232</v>
      </c>
      <c r="E285" s="249" t="s">
        <v>5</v>
      </c>
      <c r="F285" s="250" t="s">
        <v>509</v>
      </c>
      <c r="H285" s="249" t="s">
        <v>5</v>
      </c>
      <c r="I285" s="251"/>
      <c r="L285" s="248"/>
      <c r="M285" s="252"/>
      <c r="N285" s="253"/>
      <c r="O285" s="253"/>
      <c r="P285" s="253"/>
      <c r="Q285" s="253"/>
      <c r="R285" s="253"/>
      <c r="S285" s="253"/>
      <c r="T285" s="254"/>
      <c r="AT285" s="249" t="s">
        <v>232</v>
      </c>
      <c r="AU285" s="249" t="s">
        <v>84</v>
      </c>
      <c r="AV285" s="14" t="s">
        <v>82</v>
      </c>
      <c r="AW285" s="14" t="s">
        <v>38</v>
      </c>
      <c r="AX285" s="14" t="s">
        <v>75</v>
      </c>
      <c r="AY285" s="249" t="s">
        <v>142</v>
      </c>
    </row>
    <row r="286" s="12" customFormat="1">
      <c r="B286" s="232"/>
      <c r="D286" s="226" t="s">
        <v>232</v>
      </c>
      <c r="E286" s="233" t="s">
        <v>5</v>
      </c>
      <c r="F286" s="234" t="s">
        <v>510</v>
      </c>
      <c r="H286" s="235">
        <v>16.199999999999999</v>
      </c>
      <c r="I286" s="236"/>
      <c r="L286" s="232"/>
      <c r="M286" s="237"/>
      <c r="N286" s="238"/>
      <c r="O286" s="238"/>
      <c r="P286" s="238"/>
      <c r="Q286" s="238"/>
      <c r="R286" s="238"/>
      <c r="S286" s="238"/>
      <c r="T286" s="239"/>
      <c r="AT286" s="233" t="s">
        <v>232</v>
      </c>
      <c r="AU286" s="233" t="s">
        <v>84</v>
      </c>
      <c r="AV286" s="12" t="s">
        <v>84</v>
      </c>
      <c r="AW286" s="12" t="s">
        <v>38</v>
      </c>
      <c r="AX286" s="12" t="s">
        <v>75</v>
      </c>
      <c r="AY286" s="233" t="s">
        <v>142</v>
      </c>
    </row>
    <row r="287" s="13" customFormat="1">
      <c r="B287" s="240"/>
      <c r="D287" s="226" t="s">
        <v>232</v>
      </c>
      <c r="E287" s="241" t="s">
        <v>5</v>
      </c>
      <c r="F287" s="242" t="s">
        <v>237</v>
      </c>
      <c r="H287" s="243">
        <v>16.199999999999999</v>
      </c>
      <c r="I287" s="244"/>
      <c r="L287" s="240"/>
      <c r="M287" s="273"/>
      <c r="N287" s="274"/>
      <c r="O287" s="274"/>
      <c r="P287" s="274"/>
      <c r="Q287" s="274"/>
      <c r="R287" s="274"/>
      <c r="S287" s="274"/>
      <c r="T287" s="275"/>
      <c r="AT287" s="241" t="s">
        <v>232</v>
      </c>
      <c r="AU287" s="241" t="s">
        <v>84</v>
      </c>
      <c r="AV287" s="13" t="s">
        <v>141</v>
      </c>
      <c r="AW287" s="13" t="s">
        <v>38</v>
      </c>
      <c r="AX287" s="13" t="s">
        <v>82</v>
      </c>
      <c r="AY287" s="241" t="s">
        <v>142</v>
      </c>
    </row>
    <row r="288" s="1" customFormat="1" ht="6.96" customHeight="1">
      <c r="B288" s="69"/>
      <c r="C288" s="70"/>
      <c r="D288" s="70"/>
      <c r="E288" s="70"/>
      <c r="F288" s="70"/>
      <c r="G288" s="70"/>
      <c r="H288" s="70"/>
      <c r="I288" s="164"/>
      <c r="J288" s="70"/>
      <c r="K288" s="70"/>
      <c r="L288" s="48"/>
    </row>
  </sheetData>
  <autoFilter ref="C91:K28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0:H80"/>
    <mergeCell ref="E82:H82"/>
    <mergeCell ref="E84:H84"/>
    <mergeCell ref="G1:H1"/>
    <mergeCell ref="L2:V2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108</v>
      </c>
      <c r="G1" s="137" t="s">
        <v>109</v>
      </c>
      <c r="H1" s="137"/>
      <c r="I1" s="138"/>
      <c r="J1" s="137" t="s">
        <v>110</v>
      </c>
      <c r="K1" s="136" t="s">
        <v>111</v>
      </c>
      <c r="L1" s="137" t="s">
        <v>112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97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113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Skladová hala doplňkového vybavení mobilní techniky v areálu KSÚSV v Pacově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114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210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116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511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94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17. 8. 2018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42.25" customHeight="1">
      <c r="B26" s="146"/>
      <c r="C26" s="147"/>
      <c r="D26" s="147"/>
      <c r="E26" s="46" t="s">
        <v>512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ROUND(J87,2)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ROUND(SUM(BE87:BE130), 2)</f>
        <v>0</v>
      </c>
      <c r="G32" s="49"/>
      <c r="H32" s="49"/>
      <c r="I32" s="156">
        <v>0.20999999999999999</v>
      </c>
      <c r="J32" s="155">
        <f>ROUND(ROUND((SUM(BE87:BE130)),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ROUND(SUM(BF87:BF130), 2)</f>
        <v>0</v>
      </c>
      <c r="G33" s="49"/>
      <c r="H33" s="49"/>
      <c r="I33" s="156">
        <v>0.14999999999999999</v>
      </c>
      <c r="J33" s="155">
        <f>ROUND(ROUND((SUM(BF87:BF130)),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ROUND(SUM(BG87:BG130),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ROUND(SUM(BH87:BH130),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ROUND(SUM(BI87:BI130),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Skladová hala doplňkového vybavení mobilní techniky v areálu KSÚSV v Pacově</v>
      </c>
      <c r="F47" s="42"/>
      <c r="G47" s="42"/>
      <c r="H47" s="42"/>
      <c r="I47" s="142"/>
      <c r="J47" s="49"/>
      <c r="K47" s="53"/>
    </row>
    <row r="48">
      <c r="B48" s="30"/>
      <c r="C48" s="42" t="s">
        <v>114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210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116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02 - Bleskosvod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Pacov, ul. Nádražní, areál KSÚS Vysočiny</v>
      </c>
      <c r="G53" s="49"/>
      <c r="H53" s="49"/>
      <c r="I53" s="144" t="s">
        <v>25</v>
      </c>
      <c r="J53" s="145" t="str">
        <f>IF(J14="","",J14)</f>
        <v>17. 8. 2018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KSÚS Vysočiny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J87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219</v>
      </c>
      <c r="E61" s="176"/>
      <c r="F61" s="176"/>
      <c r="G61" s="176"/>
      <c r="H61" s="176"/>
      <c r="I61" s="177"/>
      <c r="J61" s="178">
        <f>J88</f>
        <v>0</v>
      </c>
      <c r="K61" s="179"/>
    </row>
    <row r="62" s="9" customFormat="1" ht="19.92" customHeight="1">
      <c r="B62" s="180"/>
      <c r="C62" s="181"/>
      <c r="D62" s="182" t="s">
        <v>513</v>
      </c>
      <c r="E62" s="183"/>
      <c r="F62" s="183"/>
      <c r="G62" s="183"/>
      <c r="H62" s="183"/>
      <c r="I62" s="184"/>
      <c r="J62" s="185">
        <f>J89</f>
        <v>0</v>
      </c>
      <c r="K62" s="186"/>
    </row>
    <row r="63" s="8" customFormat="1" ht="24.96" customHeight="1">
      <c r="B63" s="173"/>
      <c r="C63" s="174"/>
      <c r="D63" s="175" t="s">
        <v>514</v>
      </c>
      <c r="E63" s="176"/>
      <c r="F63" s="176"/>
      <c r="G63" s="176"/>
      <c r="H63" s="176"/>
      <c r="I63" s="177"/>
      <c r="J63" s="178">
        <f>J108</f>
        <v>0</v>
      </c>
      <c r="K63" s="179"/>
    </row>
    <row r="64" s="9" customFormat="1" ht="19.92" customHeight="1">
      <c r="B64" s="180"/>
      <c r="C64" s="181"/>
      <c r="D64" s="182" t="s">
        <v>515</v>
      </c>
      <c r="E64" s="183"/>
      <c r="F64" s="183"/>
      <c r="G64" s="183"/>
      <c r="H64" s="183"/>
      <c r="I64" s="184"/>
      <c r="J64" s="185">
        <f>J109</f>
        <v>0</v>
      </c>
      <c r="K64" s="186"/>
    </row>
    <row r="65" s="9" customFormat="1" ht="19.92" customHeight="1">
      <c r="B65" s="180"/>
      <c r="C65" s="181"/>
      <c r="D65" s="182" t="s">
        <v>516</v>
      </c>
      <c r="E65" s="183"/>
      <c r="F65" s="183"/>
      <c r="G65" s="183"/>
      <c r="H65" s="183"/>
      <c r="I65" s="184"/>
      <c r="J65" s="185">
        <f>J122</f>
        <v>0</v>
      </c>
      <c r="K65" s="186"/>
    </row>
    <row r="66" s="1" customFormat="1" ht="21.84" customHeight="1">
      <c r="B66" s="48"/>
      <c r="C66" s="49"/>
      <c r="D66" s="49"/>
      <c r="E66" s="49"/>
      <c r="F66" s="49"/>
      <c r="G66" s="49"/>
      <c r="H66" s="49"/>
      <c r="I66" s="142"/>
      <c r="J66" s="49"/>
      <c r="K66" s="53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4"/>
      <c r="J67" s="70"/>
      <c r="K67" s="71"/>
    </row>
    <row r="71" s="1" customFormat="1" ht="6.96" customHeight="1">
      <c r="B71" s="72"/>
      <c r="C71" s="73"/>
      <c r="D71" s="73"/>
      <c r="E71" s="73"/>
      <c r="F71" s="73"/>
      <c r="G71" s="73"/>
      <c r="H71" s="73"/>
      <c r="I71" s="165"/>
      <c r="J71" s="73"/>
      <c r="K71" s="73"/>
      <c r="L71" s="48"/>
    </row>
    <row r="72" s="1" customFormat="1" ht="36.96" customHeight="1">
      <c r="B72" s="48"/>
      <c r="C72" s="74" t="s">
        <v>125</v>
      </c>
      <c r="I72" s="187"/>
      <c r="L72" s="48"/>
    </row>
    <row r="73" s="1" customFormat="1" ht="6.96" customHeight="1">
      <c r="B73" s="48"/>
      <c r="I73" s="187"/>
      <c r="L73" s="48"/>
    </row>
    <row r="74" s="1" customFormat="1" ht="14.4" customHeight="1">
      <c r="B74" s="48"/>
      <c r="C74" s="76" t="s">
        <v>19</v>
      </c>
      <c r="I74" s="187"/>
      <c r="L74" s="48"/>
    </row>
    <row r="75" s="1" customFormat="1" ht="16.5" customHeight="1">
      <c r="B75" s="48"/>
      <c r="E75" s="188" t="str">
        <f>E7</f>
        <v>Skladová hala doplňkového vybavení mobilní techniky v areálu KSÚSV v Pacově</v>
      </c>
      <c r="F75" s="76"/>
      <c r="G75" s="76"/>
      <c r="H75" s="76"/>
      <c r="I75" s="187"/>
      <c r="L75" s="48"/>
    </row>
    <row r="76">
      <c r="B76" s="30"/>
      <c r="C76" s="76" t="s">
        <v>114</v>
      </c>
      <c r="L76" s="30"/>
    </row>
    <row r="77" s="1" customFormat="1" ht="16.5" customHeight="1">
      <c r="B77" s="48"/>
      <c r="E77" s="188" t="s">
        <v>210</v>
      </c>
      <c r="F77" s="1"/>
      <c r="G77" s="1"/>
      <c r="H77" s="1"/>
      <c r="I77" s="187"/>
      <c r="L77" s="48"/>
    </row>
    <row r="78" s="1" customFormat="1" ht="14.4" customHeight="1">
      <c r="B78" s="48"/>
      <c r="C78" s="76" t="s">
        <v>116</v>
      </c>
      <c r="I78" s="187"/>
      <c r="L78" s="48"/>
    </row>
    <row r="79" s="1" customFormat="1" ht="17.25" customHeight="1">
      <c r="B79" s="48"/>
      <c r="E79" s="79" t="str">
        <f>E11</f>
        <v>02 - Bleskosvod</v>
      </c>
      <c r="F79" s="1"/>
      <c r="G79" s="1"/>
      <c r="H79" s="1"/>
      <c r="I79" s="187"/>
      <c r="L79" s="48"/>
    </row>
    <row r="80" s="1" customFormat="1" ht="6.96" customHeight="1">
      <c r="B80" s="48"/>
      <c r="I80" s="187"/>
      <c r="L80" s="48"/>
    </row>
    <row r="81" s="1" customFormat="1" ht="18" customHeight="1">
      <c r="B81" s="48"/>
      <c r="C81" s="76" t="s">
        <v>23</v>
      </c>
      <c r="F81" s="189" t="str">
        <f>F14</f>
        <v>Pacov, ul. Nádražní, areál KSÚS Vysočiny</v>
      </c>
      <c r="I81" s="190" t="s">
        <v>25</v>
      </c>
      <c r="J81" s="81" t="str">
        <f>IF(J14="","",J14)</f>
        <v>17. 8. 2018</v>
      </c>
      <c r="L81" s="48"/>
    </row>
    <row r="82" s="1" customFormat="1" ht="6.96" customHeight="1">
      <c r="B82" s="48"/>
      <c r="I82" s="187"/>
      <c r="L82" s="48"/>
    </row>
    <row r="83" s="1" customFormat="1">
      <c r="B83" s="48"/>
      <c r="C83" s="76" t="s">
        <v>27</v>
      </c>
      <c r="F83" s="189" t="str">
        <f>E17</f>
        <v>KSÚS Vysočiny</v>
      </c>
      <c r="I83" s="190" t="s">
        <v>34</v>
      </c>
      <c r="J83" s="189" t="str">
        <f>E23</f>
        <v>PROJEKT CENTRUM NOVA s.r.o.</v>
      </c>
      <c r="L83" s="48"/>
    </row>
    <row r="84" s="1" customFormat="1" ht="14.4" customHeight="1">
      <c r="B84" s="48"/>
      <c r="C84" s="76" t="s">
        <v>32</v>
      </c>
      <c r="F84" s="189" t="str">
        <f>IF(E20="","",E20)</f>
        <v/>
      </c>
      <c r="I84" s="187"/>
      <c r="L84" s="48"/>
    </row>
    <row r="85" s="1" customFormat="1" ht="10.32" customHeight="1">
      <c r="B85" s="48"/>
      <c r="I85" s="187"/>
      <c r="L85" s="48"/>
    </row>
    <row r="86" s="10" customFormat="1" ht="29.28" customHeight="1">
      <c r="B86" s="191"/>
      <c r="C86" s="192" t="s">
        <v>126</v>
      </c>
      <c r="D86" s="193" t="s">
        <v>60</v>
      </c>
      <c r="E86" s="193" t="s">
        <v>56</v>
      </c>
      <c r="F86" s="193" t="s">
        <v>127</v>
      </c>
      <c r="G86" s="193" t="s">
        <v>128</v>
      </c>
      <c r="H86" s="193" t="s">
        <v>129</v>
      </c>
      <c r="I86" s="194" t="s">
        <v>130</v>
      </c>
      <c r="J86" s="193" t="s">
        <v>120</v>
      </c>
      <c r="K86" s="195" t="s">
        <v>131</v>
      </c>
      <c r="L86" s="191"/>
      <c r="M86" s="94" t="s">
        <v>132</v>
      </c>
      <c r="N86" s="95" t="s">
        <v>45</v>
      </c>
      <c r="O86" s="95" t="s">
        <v>133</v>
      </c>
      <c r="P86" s="95" t="s">
        <v>134</v>
      </c>
      <c r="Q86" s="95" t="s">
        <v>135</v>
      </c>
      <c r="R86" s="95" t="s">
        <v>136</v>
      </c>
      <c r="S86" s="95" t="s">
        <v>137</v>
      </c>
      <c r="T86" s="96" t="s">
        <v>138</v>
      </c>
    </row>
    <row r="87" s="1" customFormat="1" ht="29.28" customHeight="1">
      <c r="B87" s="48"/>
      <c r="C87" s="98" t="s">
        <v>121</v>
      </c>
      <c r="I87" s="187"/>
      <c r="J87" s="196">
        <f>BK87</f>
        <v>0</v>
      </c>
      <c r="L87" s="48"/>
      <c r="M87" s="97"/>
      <c r="N87" s="84"/>
      <c r="O87" s="84"/>
      <c r="P87" s="197">
        <f>P88+P108</f>
        <v>0</v>
      </c>
      <c r="Q87" s="84"/>
      <c r="R87" s="197">
        <f>R88+R108</f>
        <v>0.20465000000000003</v>
      </c>
      <c r="S87" s="84"/>
      <c r="T87" s="198">
        <f>T88+T108</f>
        <v>0</v>
      </c>
      <c r="AT87" s="26" t="s">
        <v>74</v>
      </c>
      <c r="AU87" s="26" t="s">
        <v>122</v>
      </c>
      <c r="BK87" s="199">
        <f>BK88+BK108</f>
        <v>0</v>
      </c>
    </row>
    <row r="88" s="11" customFormat="1" ht="37.44001" customHeight="1">
      <c r="B88" s="200"/>
      <c r="D88" s="201" t="s">
        <v>74</v>
      </c>
      <c r="E88" s="202" t="s">
        <v>411</v>
      </c>
      <c r="F88" s="202" t="s">
        <v>412</v>
      </c>
      <c r="I88" s="203"/>
      <c r="J88" s="204">
        <f>BK88</f>
        <v>0</v>
      </c>
      <c r="L88" s="200"/>
      <c r="M88" s="205"/>
      <c r="N88" s="206"/>
      <c r="O88" s="206"/>
      <c r="P88" s="207">
        <f>P89</f>
        <v>0</v>
      </c>
      <c r="Q88" s="206"/>
      <c r="R88" s="207">
        <f>R89</f>
        <v>0.17958000000000002</v>
      </c>
      <c r="S88" s="206"/>
      <c r="T88" s="208">
        <f>T89</f>
        <v>0</v>
      </c>
      <c r="AR88" s="201" t="s">
        <v>84</v>
      </c>
      <c r="AT88" s="209" t="s">
        <v>74</v>
      </c>
      <c r="AU88" s="209" t="s">
        <v>75</v>
      </c>
      <c r="AY88" s="201" t="s">
        <v>142</v>
      </c>
      <c r="BK88" s="210">
        <f>BK89</f>
        <v>0</v>
      </c>
    </row>
    <row r="89" s="11" customFormat="1" ht="19.92" customHeight="1">
      <c r="B89" s="200"/>
      <c r="D89" s="201" t="s">
        <v>74</v>
      </c>
      <c r="E89" s="211" t="s">
        <v>517</v>
      </c>
      <c r="F89" s="211" t="s">
        <v>518</v>
      </c>
      <c r="I89" s="203"/>
      <c r="J89" s="212">
        <f>BK89</f>
        <v>0</v>
      </c>
      <c r="L89" s="200"/>
      <c r="M89" s="205"/>
      <c r="N89" s="206"/>
      <c r="O89" s="206"/>
      <c r="P89" s="207">
        <f>SUM(P90:P107)</f>
        <v>0</v>
      </c>
      <c r="Q89" s="206"/>
      <c r="R89" s="207">
        <f>SUM(R90:R107)</f>
        <v>0.17958000000000002</v>
      </c>
      <c r="S89" s="206"/>
      <c r="T89" s="208">
        <f>SUM(T90:T107)</f>
        <v>0</v>
      </c>
      <c r="AR89" s="201" t="s">
        <v>84</v>
      </c>
      <c r="AT89" s="209" t="s">
        <v>74</v>
      </c>
      <c r="AU89" s="209" t="s">
        <v>82</v>
      </c>
      <c r="AY89" s="201" t="s">
        <v>142</v>
      </c>
      <c r="BK89" s="210">
        <f>SUM(BK90:BK107)</f>
        <v>0</v>
      </c>
    </row>
    <row r="90" s="1" customFormat="1" ht="25.5" customHeight="1">
      <c r="B90" s="213"/>
      <c r="C90" s="214" t="s">
        <v>189</v>
      </c>
      <c r="D90" s="214" t="s">
        <v>144</v>
      </c>
      <c r="E90" s="215" t="s">
        <v>519</v>
      </c>
      <c r="F90" s="216" t="s">
        <v>520</v>
      </c>
      <c r="G90" s="217" t="s">
        <v>418</v>
      </c>
      <c r="H90" s="218">
        <v>135</v>
      </c>
      <c r="I90" s="219"/>
      <c r="J90" s="220">
        <f>ROUND(I90*H90,2)</f>
        <v>0</v>
      </c>
      <c r="K90" s="216" t="s">
        <v>336</v>
      </c>
      <c r="L90" s="48"/>
      <c r="M90" s="221" t="s">
        <v>5</v>
      </c>
      <c r="N90" s="222" t="s">
        <v>46</v>
      </c>
      <c r="O90" s="49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26" t="s">
        <v>339</v>
      </c>
      <c r="AT90" s="26" t="s">
        <v>144</v>
      </c>
      <c r="AU90" s="26" t="s">
        <v>84</v>
      </c>
      <c r="AY90" s="26" t="s">
        <v>142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26" t="s">
        <v>82</v>
      </c>
      <c r="BK90" s="225">
        <f>ROUND(I90*H90,2)</f>
        <v>0</v>
      </c>
      <c r="BL90" s="26" t="s">
        <v>339</v>
      </c>
      <c r="BM90" s="26" t="s">
        <v>521</v>
      </c>
    </row>
    <row r="91" s="1" customFormat="1" ht="16.5" customHeight="1">
      <c r="B91" s="213"/>
      <c r="C91" s="263" t="s">
        <v>194</v>
      </c>
      <c r="D91" s="263" t="s">
        <v>459</v>
      </c>
      <c r="E91" s="264" t="s">
        <v>522</v>
      </c>
      <c r="F91" s="265" t="s">
        <v>523</v>
      </c>
      <c r="G91" s="266" t="s">
        <v>449</v>
      </c>
      <c r="H91" s="267">
        <v>141.75</v>
      </c>
      <c r="I91" s="268"/>
      <c r="J91" s="269">
        <f>ROUND(I91*H91,2)</f>
        <v>0</v>
      </c>
      <c r="K91" s="265" t="s">
        <v>336</v>
      </c>
      <c r="L91" s="270"/>
      <c r="M91" s="271" t="s">
        <v>5</v>
      </c>
      <c r="N91" s="272" t="s">
        <v>46</v>
      </c>
      <c r="O91" s="49"/>
      <c r="P91" s="223">
        <f>O91*H91</f>
        <v>0</v>
      </c>
      <c r="Q91" s="223">
        <v>0.001</v>
      </c>
      <c r="R91" s="223">
        <f>Q91*H91</f>
        <v>0.14175000000000002</v>
      </c>
      <c r="S91" s="223">
        <v>0</v>
      </c>
      <c r="T91" s="224">
        <f>S91*H91</f>
        <v>0</v>
      </c>
      <c r="AR91" s="26" t="s">
        <v>433</v>
      </c>
      <c r="AT91" s="26" t="s">
        <v>459</v>
      </c>
      <c r="AU91" s="26" t="s">
        <v>84</v>
      </c>
      <c r="AY91" s="26" t="s">
        <v>142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6" t="s">
        <v>82</v>
      </c>
      <c r="BK91" s="225">
        <f>ROUND(I91*H91,2)</f>
        <v>0</v>
      </c>
      <c r="BL91" s="26" t="s">
        <v>339</v>
      </c>
      <c r="BM91" s="26" t="s">
        <v>524</v>
      </c>
    </row>
    <row r="92" s="1" customFormat="1">
      <c r="B92" s="48"/>
      <c r="D92" s="226" t="s">
        <v>149</v>
      </c>
      <c r="F92" s="227" t="s">
        <v>525</v>
      </c>
      <c r="I92" s="187"/>
      <c r="L92" s="48"/>
      <c r="M92" s="228"/>
      <c r="N92" s="49"/>
      <c r="O92" s="49"/>
      <c r="P92" s="49"/>
      <c r="Q92" s="49"/>
      <c r="R92" s="49"/>
      <c r="S92" s="49"/>
      <c r="T92" s="87"/>
      <c r="AT92" s="26" t="s">
        <v>149</v>
      </c>
      <c r="AU92" s="26" t="s">
        <v>84</v>
      </c>
    </row>
    <row r="93" s="12" customFormat="1">
      <c r="B93" s="232"/>
      <c r="D93" s="226" t="s">
        <v>232</v>
      </c>
      <c r="E93" s="233" t="s">
        <v>5</v>
      </c>
      <c r="F93" s="234" t="s">
        <v>526</v>
      </c>
      <c r="H93" s="235">
        <v>141.75</v>
      </c>
      <c r="I93" s="236"/>
      <c r="L93" s="232"/>
      <c r="M93" s="237"/>
      <c r="N93" s="238"/>
      <c r="O93" s="238"/>
      <c r="P93" s="238"/>
      <c r="Q93" s="238"/>
      <c r="R93" s="238"/>
      <c r="S93" s="238"/>
      <c r="T93" s="239"/>
      <c r="AT93" s="233" t="s">
        <v>232</v>
      </c>
      <c r="AU93" s="233" t="s">
        <v>84</v>
      </c>
      <c r="AV93" s="12" t="s">
        <v>84</v>
      </c>
      <c r="AW93" s="12" t="s">
        <v>38</v>
      </c>
      <c r="AX93" s="12" t="s">
        <v>82</v>
      </c>
      <c r="AY93" s="233" t="s">
        <v>142</v>
      </c>
    </row>
    <row r="94" s="1" customFormat="1" ht="16.5" customHeight="1">
      <c r="B94" s="213"/>
      <c r="C94" s="214" t="s">
        <v>199</v>
      </c>
      <c r="D94" s="214" t="s">
        <v>144</v>
      </c>
      <c r="E94" s="215" t="s">
        <v>527</v>
      </c>
      <c r="F94" s="216" t="s">
        <v>528</v>
      </c>
      <c r="G94" s="217" t="s">
        <v>418</v>
      </c>
      <c r="H94" s="218">
        <v>12</v>
      </c>
      <c r="I94" s="219"/>
      <c r="J94" s="220">
        <f>ROUND(I94*H94,2)</f>
        <v>0</v>
      </c>
      <c r="K94" s="216" t="s">
        <v>336</v>
      </c>
      <c r="L94" s="48"/>
      <c r="M94" s="221" t="s">
        <v>5</v>
      </c>
      <c r="N94" s="222" t="s">
        <v>46</v>
      </c>
      <c r="O94" s="49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6" t="s">
        <v>339</v>
      </c>
      <c r="AT94" s="26" t="s">
        <v>144</v>
      </c>
      <c r="AU94" s="26" t="s">
        <v>84</v>
      </c>
      <c r="AY94" s="26" t="s">
        <v>142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6" t="s">
        <v>82</v>
      </c>
      <c r="BK94" s="225">
        <f>ROUND(I94*H94,2)</f>
        <v>0</v>
      </c>
      <c r="BL94" s="26" t="s">
        <v>339</v>
      </c>
      <c r="BM94" s="26" t="s">
        <v>529</v>
      </c>
    </row>
    <row r="95" s="1" customFormat="1" ht="16.5" customHeight="1">
      <c r="B95" s="213"/>
      <c r="C95" s="263" t="s">
        <v>204</v>
      </c>
      <c r="D95" s="263" t="s">
        <v>459</v>
      </c>
      <c r="E95" s="264" t="s">
        <v>530</v>
      </c>
      <c r="F95" s="265" t="s">
        <v>531</v>
      </c>
      <c r="G95" s="266" t="s">
        <v>449</v>
      </c>
      <c r="H95" s="267">
        <v>7.4400000000000004</v>
      </c>
      <c r="I95" s="268"/>
      <c r="J95" s="269">
        <f>ROUND(I95*H95,2)</f>
        <v>0</v>
      </c>
      <c r="K95" s="265" t="s">
        <v>336</v>
      </c>
      <c r="L95" s="270"/>
      <c r="M95" s="271" t="s">
        <v>5</v>
      </c>
      <c r="N95" s="272" t="s">
        <v>46</v>
      </c>
      <c r="O95" s="49"/>
      <c r="P95" s="223">
        <f>O95*H95</f>
        <v>0</v>
      </c>
      <c r="Q95" s="223">
        <v>0.001</v>
      </c>
      <c r="R95" s="223">
        <f>Q95*H95</f>
        <v>0.0074400000000000004</v>
      </c>
      <c r="S95" s="223">
        <v>0</v>
      </c>
      <c r="T95" s="224">
        <f>S95*H95</f>
        <v>0</v>
      </c>
      <c r="AR95" s="26" t="s">
        <v>433</v>
      </c>
      <c r="AT95" s="26" t="s">
        <v>459</v>
      </c>
      <c r="AU95" s="26" t="s">
        <v>84</v>
      </c>
      <c r="AY95" s="26" t="s">
        <v>142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6" t="s">
        <v>82</v>
      </c>
      <c r="BK95" s="225">
        <f>ROUND(I95*H95,2)</f>
        <v>0</v>
      </c>
      <c r="BL95" s="26" t="s">
        <v>339</v>
      </c>
      <c r="BM95" s="26" t="s">
        <v>532</v>
      </c>
    </row>
    <row r="96" s="1" customFormat="1">
      <c r="B96" s="48"/>
      <c r="D96" s="226" t="s">
        <v>149</v>
      </c>
      <c r="F96" s="227" t="s">
        <v>525</v>
      </c>
      <c r="I96" s="18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149</v>
      </c>
      <c r="AU96" s="26" t="s">
        <v>84</v>
      </c>
    </row>
    <row r="97" s="12" customFormat="1">
      <c r="B97" s="232"/>
      <c r="D97" s="226" t="s">
        <v>232</v>
      </c>
      <c r="E97" s="233" t="s">
        <v>5</v>
      </c>
      <c r="F97" s="234" t="s">
        <v>533</v>
      </c>
      <c r="H97" s="235">
        <v>7.4400000000000004</v>
      </c>
      <c r="I97" s="236"/>
      <c r="L97" s="232"/>
      <c r="M97" s="237"/>
      <c r="N97" s="238"/>
      <c r="O97" s="238"/>
      <c r="P97" s="238"/>
      <c r="Q97" s="238"/>
      <c r="R97" s="238"/>
      <c r="S97" s="238"/>
      <c r="T97" s="239"/>
      <c r="AT97" s="233" t="s">
        <v>232</v>
      </c>
      <c r="AU97" s="233" t="s">
        <v>84</v>
      </c>
      <c r="AV97" s="12" t="s">
        <v>84</v>
      </c>
      <c r="AW97" s="12" t="s">
        <v>38</v>
      </c>
      <c r="AX97" s="12" t="s">
        <v>82</v>
      </c>
      <c r="AY97" s="233" t="s">
        <v>142</v>
      </c>
    </row>
    <row r="98" s="1" customFormat="1" ht="16.5" customHeight="1">
      <c r="B98" s="213"/>
      <c r="C98" s="214" t="s">
        <v>329</v>
      </c>
      <c r="D98" s="214" t="s">
        <v>144</v>
      </c>
      <c r="E98" s="215" t="s">
        <v>534</v>
      </c>
      <c r="F98" s="216" t="s">
        <v>535</v>
      </c>
      <c r="G98" s="217" t="s">
        <v>418</v>
      </c>
      <c r="H98" s="218">
        <v>10</v>
      </c>
      <c r="I98" s="219"/>
      <c r="J98" s="220">
        <f>ROUND(I98*H98,2)</f>
        <v>0</v>
      </c>
      <c r="K98" s="216" t="s">
        <v>336</v>
      </c>
      <c r="L98" s="48"/>
      <c r="M98" s="221" t="s">
        <v>5</v>
      </c>
      <c r="N98" s="222" t="s">
        <v>46</v>
      </c>
      <c r="O98" s="49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6" t="s">
        <v>339</v>
      </c>
      <c r="AT98" s="26" t="s">
        <v>144</v>
      </c>
      <c r="AU98" s="26" t="s">
        <v>84</v>
      </c>
      <c r="AY98" s="26" t="s">
        <v>142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6" t="s">
        <v>82</v>
      </c>
      <c r="BK98" s="225">
        <f>ROUND(I98*H98,2)</f>
        <v>0</v>
      </c>
      <c r="BL98" s="26" t="s">
        <v>339</v>
      </c>
      <c r="BM98" s="26" t="s">
        <v>536</v>
      </c>
    </row>
    <row r="99" s="1" customFormat="1" ht="16.5" customHeight="1">
      <c r="B99" s="213"/>
      <c r="C99" s="263" t="s">
        <v>11</v>
      </c>
      <c r="D99" s="263" t="s">
        <v>459</v>
      </c>
      <c r="E99" s="264" t="s">
        <v>537</v>
      </c>
      <c r="F99" s="265" t="s">
        <v>538</v>
      </c>
      <c r="G99" s="266" t="s">
        <v>449</v>
      </c>
      <c r="H99" s="267">
        <v>1.3500000000000001</v>
      </c>
      <c r="I99" s="268"/>
      <c r="J99" s="269">
        <f>ROUND(I99*H99,2)</f>
        <v>0</v>
      </c>
      <c r="K99" s="265" t="s">
        <v>336</v>
      </c>
      <c r="L99" s="270"/>
      <c r="M99" s="271" t="s">
        <v>5</v>
      </c>
      <c r="N99" s="272" t="s">
        <v>46</v>
      </c>
      <c r="O99" s="49"/>
      <c r="P99" s="223">
        <f>O99*H99</f>
        <v>0</v>
      </c>
      <c r="Q99" s="223">
        <v>0.001</v>
      </c>
      <c r="R99" s="223">
        <f>Q99*H99</f>
        <v>0.0013500000000000001</v>
      </c>
      <c r="S99" s="223">
        <v>0</v>
      </c>
      <c r="T99" s="224">
        <f>S99*H99</f>
        <v>0</v>
      </c>
      <c r="AR99" s="26" t="s">
        <v>433</v>
      </c>
      <c r="AT99" s="26" t="s">
        <v>459</v>
      </c>
      <c r="AU99" s="26" t="s">
        <v>84</v>
      </c>
      <c r="AY99" s="26" t="s">
        <v>142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6" t="s">
        <v>82</v>
      </c>
      <c r="BK99" s="225">
        <f>ROUND(I99*H99,2)</f>
        <v>0</v>
      </c>
      <c r="BL99" s="26" t="s">
        <v>339</v>
      </c>
      <c r="BM99" s="26" t="s">
        <v>539</v>
      </c>
    </row>
    <row r="100" s="1" customFormat="1">
      <c r="B100" s="48"/>
      <c r="D100" s="226" t="s">
        <v>149</v>
      </c>
      <c r="F100" s="227" t="s">
        <v>525</v>
      </c>
      <c r="I100" s="18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149</v>
      </c>
      <c r="AU100" s="26" t="s">
        <v>84</v>
      </c>
    </row>
    <row r="101" s="12" customFormat="1">
      <c r="B101" s="232"/>
      <c r="D101" s="226" t="s">
        <v>232</v>
      </c>
      <c r="E101" s="233" t="s">
        <v>5</v>
      </c>
      <c r="F101" s="234" t="s">
        <v>540</v>
      </c>
      <c r="H101" s="235">
        <v>1.3500000000000001</v>
      </c>
      <c r="I101" s="236"/>
      <c r="L101" s="232"/>
      <c r="M101" s="237"/>
      <c r="N101" s="238"/>
      <c r="O101" s="238"/>
      <c r="P101" s="238"/>
      <c r="Q101" s="238"/>
      <c r="R101" s="238"/>
      <c r="S101" s="238"/>
      <c r="T101" s="239"/>
      <c r="AT101" s="233" t="s">
        <v>232</v>
      </c>
      <c r="AU101" s="233" t="s">
        <v>84</v>
      </c>
      <c r="AV101" s="12" t="s">
        <v>84</v>
      </c>
      <c r="AW101" s="12" t="s">
        <v>38</v>
      </c>
      <c r="AX101" s="12" t="s">
        <v>82</v>
      </c>
      <c r="AY101" s="233" t="s">
        <v>142</v>
      </c>
    </row>
    <row r="102" s="1" customFormat="1" ht="16.5" customHeight="1">
      <c r="B102" s="213"/>
      <c r="C102" s="214" t="s">
        <v>349</v>
      </c>
      <c r="D102" s="214" t="s">
        <v>144</v>
      </c>
      <c r="E102" s="215" t="s">
        <v>541</v>
      </c>
      <c r="F102" s="216" t="s">
        <v>542</v>
      </c>
      <c r="G102" s="217" t="s">
        <v>395</v>
      </c>
      <c r="H102" s="218">
        <v>6</v>
      </c>
      <c r="I102" s="219"/>
      <c r="J102" s="220">
        <f>ROUND(I102*H102,2)</f>
        <v>0</v>
      </c>
      <c r="K102" s="216" t="s">
        <v>336</v>
      </c>
      <c r="L102" s="48"/>
      <c r="M102" s="221" t="s">
        <v>5</v>
      </c>
      <c r="N102" s="222" t="s">
        <v>46</v>
      </c>
      <c r="O102" s="49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6" t="s">
        <v>339</v>
      </c>
      <c r="AT102" s="26" t="s">
        <v>144</v>
      </c>
      <c r="AU102" s="26" t="s">
        <v>84</v>
      </c>
      <c r="AY102" s="26" t="s">
        <v>142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6" t="s">
        <v>82</v>
      </c>
      <c r="BK102" s="225">
        <f>ROUND(I102*H102,2)</f>
        <v>0</v>
      </c>
      <c r="BL102" s="26" t="s">
        <v>339</v>
      </c>
      <c r="BM102" s="26" t="s">
        <v>543</v>
      </c>
    </row>
    <row r="103" s="1" customFormat="1" ht="16.5" customHeight="1">
      <c r="B103" s="213"/>
      <c r="C103" s="263" t="s">
        <v>354</v>
      </c>
      <c r="D103" s="263" t="s">
        <v>459</v>
      </c>
      <c r="E103" s="264" t="s">
        <v>544</v>
      </c>
      <c r="F103" s="265" t="s">
        <v>545</v>
      </c>
      <c r="G103" s="266" t="s">
        <v>395</v>
      </c>
      <c r="H103" s="267">
        <v>6</v>
      </c>
      <c r="I103" s="268"/>
      <c r="J103" s="269">
        <f>ROUND(I103*H103,2)</f>
        <v>0</v>
      </c>
      <c r="K103" s="265" t="s">
        <v>336</v>
      </c>
      <c r="L103" s="270"/>
      <c r="M103" s="271" t="s">
        <v>5</v>
      </c>
      <c r="N103" s="272" t="s">
        <v>46</v>
      </c>
      <c r="O103" s="49"/>
      <c r="P103" s="223">
        <f>O103*H103</f>
        <v>0</v>
      </c>
      <c r="Q103" s="223">
        <v>0.0041999999999999997</v>
      </c>
      <c r="R103" s="223">
        <f>Q103*H103</f>
        <v>0.0252</v>
      </c>
      <c r="S103" s="223">
        <v>0</v>
      </c>
      <c r="T103" s="224">
        <f>S103*H103</f>
        <v>0</v>
      </c>
      <c r="AR103" s="26" t="s">
        <v>433</v>
      </c>
      <c r="AT103" s="26" t="s">
        <v>459</v>
      </c>
      <c r="AU103" s="26" t="s">
        <v>84</v>
      </c>
      <c r="AY103" s="26" t="s">
        <v>142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6" t="s">
        <v>82</v>
      </c>
      <c r="BK103" s="225">
        <f>ROUND(I103*H103,2)</f>
        <v>0</v>
      </c>
      <c r="BL103" s="26" t="s">
        <v>339</v>
      </c>
      <c r="BM103" s="26" t="s">
        <v>546</v>
      </c>
    </row>
    <row r="104" s="1" customFormat="1" ht="16.5" customHeight="1">
      <c r="B104" s="213"/>
      <c r="C104" s="263" t="s">
        <v>359</v>
      </c>
      <c r="D104" s="263" t="s">
        <v>459</v>
      </c>
      <c r="E104" s="264" t="s">
        <v>547</v>
      </c>
      <c r="F104" s="265" t="s">
        <v>548</v>
      </c>
      <c r="G104" s="266" t="s">
        <v>395</v>
      </c>
      <c r="H104" s="267">
        <v>12</v>
      </c>
      <c r="I104" s="268"/>
      <c r="J104" s="269">
        <f>ROUND(I104*H104,2)</f>
        <v>0</v>
      </c>
      <c r="K104" s="265" t="s">
        <v>336</v>
      </c>
      <c r="L104" s="270"/>
      <c r="M104" s="271" t="s">
        <v>5</v>
      </c>
      <c r="N104" s="272" t="s">
        <v>46</v>
      </c>
      <c r="O104" s="49"/>
      <c r="P104" s="223">
        <f>O104*H104</f>
        <v>0</v>
      </c>
      <c r="Q104" s="223">
        <v>0.00032000000000000003</v>
      </c>
      <c r="R104" s="223">
        <f>Q104*H104</f>
        <v>0.0038400000000000005</v>
      </c>
      <c r="S104" s="223">
        <v>0</v>
      </c>
      <c r="T104" s="224">
        <f>S104*H104</f>
        <v>0</v>
      </c>
      <c r="AR104" s="26" t="s">
        <v>433</v>
      </c>
      <c r="AT104" s="26" t="s">
        <v>459</v>
      </c>
      <c r="AU104" s="26" t="s">
        <v>84</v>
      </c>
      <c r="AY104" s="26" t="s">
        <v>142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6" t="s">
        <v>82</v>
      </c>
      <c r="BK104" s="225">
        <f>ROUND(I104*H104,2)</f>
        <v>0</v>
      </c>
      <c r="BL104" s="26" t="s">
        <v>339</v>
      </c>
      <c r="BM104" s="26" t="s">
        <v>549</v>
      </c>
    </row>
    <row r="105" s="1" customFormat="1" ht="16.5" customHeight="1">
      <c r="B105" s="213"/>
      <c r="C105" s="214" t="s">
        <v>10</v>
      </c>
      <c r="D105" s="214" t="s">
        <v>144</v>
      </c>
      <c r="E105" s="215" t="s">
        <v>550</v>
      </c>
      <c r="F105" s="216" t="s">
        <v>551</v>
      </c>
      <c r="G105" s="217" t="s">
        <v>395</v>
      </c>
      <c r="H105" s="218">
        <v>6</v>
      </c>
      <c r="I105" s="219"/>
      <c r="J105" s="220">
        <f>ROUND(I105*H105,2)</f>
        <v>0</v>
      </c>
      <c r="K105" s="216" t="s">
        <v>336</v>
      </c>
      <c r="L105" s="48"/>
      <c r="M105" s="221" t="s">
        <v>5</v>
      </c>
      <c r="N105" s="222" t="s">
        <v>46</v>
      </c>
      <c r="O105" s="49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6" t="s">
        <v>339</v>
      </c>
      <c r="AT105" s="26" t="s">
        <v>144</v>
      </c>
      <c r="AU105" s="26" t="s">
        <v>84</v>
      </c>
      <c r="AY105" s="26" t="s">
        <v>142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6" t="s">
        <v>82</v>
      </c>
      <c r="BK105" s="225">
        <f>ROUND(I105*H105,2)</f>
        <v>0</v>
      </c>
      <c r="BL105" s="26" t="s">
        <v>339</v>
      </c>
      <c r="BM105" s="26" t="s">
        <v>552</v>
      </c>
    </row>
    <row r="106" s="1" customFormat="1" ht="16.5" customHeight="1">
      <c r="B106" s="213"/>
      <c r="C106" s="263" t="s">
        <v>370</v>
      </c>
      <c r="D106" s="263" t="s">
        <v>459</v>
      </c>
      <c r="E106" s="264" t="s">
        <v>553</v>
      </c>
      <c r="F106" s="265" t="s">
        <v>554</v>
      </c>
      <c r="G106" s="266" t="s">
        <v>395</v>
      </c>
      <c r="H106" s="267">
        <v>6</v>
      </c>
      <c r="I106" s="268"/>
      <c r="J106" s="269">
        <f>ROUND(I106*H106,2)</f>
        <v>0</v>
      </c>
      <c r="K106" s="265" t="s">
        <v>336</v>
      </c>
      <c r="L106" s="270"/>
      <c r="M106" s="271" t="s">
        <v>5</v>
      </c>
      <c r="N106" s="272" t="s">
        <v>46</v>
      </c>
      <c r="O106" s="49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6" t="s">
        <v>433</v>
      </c>
      <c r="AT106" s="26" t="s">
        <v>459</v>
      </c>
      <c r="AU106" s="26" t="s">
        <v>84</v>
      </c>
      <c r="AY106" s="26" t="s">
        <v>142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6" t="s">
        <v>82</v>
      </c>
      <c r="BK106" s="225">
        <f>ROUND(I106*H106,2)</f>
        <v>0</v>
      </c>
      <c r="BL106" s="26" t="s">
        <v>339</v>
      </c>
      <c r="BM106" s="26" t="s">
        <v>555</v>
      </c>
    </row>
    <row r="107" s="1" customFormat="1" ht="16.5" customHeight="1">
      <c r="B107" s="213"/>
      <c r="C107" s="214" t="s">
        <v>184</v>
      </c>
      <c r="D107" s="214" t="s">
        <v>144</v>
      </c>
      <c r="E107" s="215" t="s">
        <v>556</v>
      </c>
      <c r="F107" s="216" t="s">
        <v>557</v>
      </c>
      <c r="G107" s="217" t="s">
        <v>395</v>
      </c>
      <c r="H107" s="218">
        <v>1</v>
      </c>
      <c r="I107" s="219"/>
      <c r="J107" s="220">
        <f>ROUND(I107*H107,2)</f>
        <v>0</v>
      </c>
      <c r="K107" s="216" t="s">
        <v>336</v>
      </c>
      <c r="L107" s="48"/>
      <c r="M107" s="221" t="s">
        <v>5</v>
      </c>
      <c r="N107" s="222" t="s">
        <v>46</v>
      </c>
      <c r="O107" s="49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6" t="s">
        <v>339</v>
      </c>
      <c r="AT107" s="26" t="s">
        <v>144</v>
      </c>
      <c r="AU107" s="26" t="s">
        <v>84</v>
      </c>
      <c r="AY107" s="26" t="s">
        <v>142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6" t="s">
        <v>82</v>
      </c>
      <c r="BK107" s="225">
        <f>ROUND(I107*H107,2)</f>
        <v>0</v>
      </c>
      <c r="BL107" s="26" t="s">
        <v>339</v>
      </c>
      <c r="BM107" s="26" t="s">
        <v>558</v>
      </c>
    </row>
    <row r="108" s="11" customFormat="1" ht="37.44001" customHeight="1">
      <c r="B108" s="200"/>
      <c r="D108" s="201" t="s">
        <v>74</v>
      </c>
      <c r="E108" s="202" t="s">
        <v>459</v>
      </c>
      <c r="F108" s="202" t="s">
        <v>559</v>
      </c>
      <c r="I108" s="203"/>
      <c r="J108" s="204">
        <f>BK108</f>
        <v>0</v>
      </c>
      <c r="L108" s="200"/>
      <c r="M108" s="205"/>
      <c r="N108" s="206"/>
      <c r="O108" s="206"/>
      <c r="P108" s="207">
        <f>P109+P122</f>
        <v>0</v>
      </c>
      <c r="Q108" s="206"/>
      <c r="R108" s="207">
        <f>R109+R122</f>
        <v>0.025070000000000002</v>
      </c>
      <c r="S108" s="206"/>
      <c r="T108" s="208">
        <f>T109+T122</f>
        <v>0</v>
      </c>
      <c r="AR108" s="201" t="s">
        <v>155</v>
      </c>
      <c r="AT108" s="209" t="s">
        <v>74</v>
      </c>
      <c r="AU108" s="209" t="s">
        <v>75</v>
      </c>
      <c r="AY108" s="201" t="s">
        <v>142</v>
      </c>
      <c r="BK108" s="210">
        <f>BK109+BK122</f>
        <v>0</v>
      </c>
    </row>
    <row r="109" s="11" customFormat="1" ht="19.92" customHeight="1">
      <c r="B109" s="200"/>
      <c r="D109" s="201" t="s">
        <v>74</v>
      </c>
      <c r="E109" s="211" t="s">
        <v>560</v>
      </c>
      <c r="F109" s="211" t="s">
        <v>561</v>
      </c>
      <c r="I109" s="203"/>
      <c r="J109" s="212">
        <f>BK109</f>
        <v>0</v>
      </c>
      <c r="L109" s="200"/>
      <c r="M109" s="205"/>
      <c r="N109" s="206"/>
      <c r="O109" s="206"/>
      <c r="P109" s="207">
        <f>SUM(P110:P121)</f>
        <v>0</v>
      </c>
      <c r="Q109" s="206"/>
      <c r="R109" s="207">
        <f>SUM(R110:R121)</f>
        <v>0.025070000000000002</v>
      </c>
      <c r="S109" s="206"/>
      <c r="T109" s="208">
        <f>SUM(T110:T121)</f>
        <v>0</v>
      </c>
      <c r="AR109" s="201" t="s">
        <v>155</v>
      </c>
      <c r="AT109" s="209" t="s">
        <v>74</v>
      </c>
      <c r="AU109" s="209" t="s">
        <v>82</v>
      </c>
      <c r="AY109" s="201" t="s">
        <v>142</v>
      </c>
      <c r="BK109" s="210">
        <f>SUM(BK110:BK121)</f>
        <v>0</v>
      </c>
    </row>
    <row r="110" s="1" customFormat="1" ht="16.5" customHeight="1">
      <c r="B110" s="213"/>
      <c r="C110" s="214" t="s">
        <v>433</v>
      </c>
      <c r="D110" s="214" t="s">
        <v>144</v>
      </c>
      <c r="E110" s="215" t="s">
        <v>562</v>
      </c>
      <c r="F110" s="216" t="s">
        <v>563</v>
      </c>
      <c r="G110" s="217" t="s">
        <v>395</v>
      </c>
      <c r="H110" s="218">
        <v>60</v>
      </c>
      <c r="I110" s="219"/>
      <c r="J110" s="220">
        <f>ROUND(I110*H110,2)</f>
        <v>0</v>
      </c>
      <c r="K110" s="216" t="s">
        <v>336</v>
      </c>
      <c r="L110" s="48"/>
      <c r="M110" s="221" t="s">
        <v>5</v>
      </c>
      <c r="N110" s="222" t="s">
        <v>46</v>
      </c>
      <c r="O110" s="49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6" t="s">
        <v>564</v>
      </c>
      <c r="AT110" s="26" t="s">
        <v>144</v>
      </c>
      <c r="AU110" s="26" t="s">
        <v>84</v>
      </c>
      <c r="AY110" s="26" t="s">
        <v>142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6" t="s">
        <v>82</v>
      </c>
      <c r="BK110" s="225">
        <f>ROUND(I110*H110,2)</f>
        <v>0</v>
      </c>
      <c r="BL110" s="26" t="s">
        <v>564</v>
      </c>
      <c r="BM110" s="26" t="s">
        <v>565</v>
      </c>
    </row>
    <row r="111" s="1" customFormat="1" ht="16.5" customHeight="1">
      <c r="B111" s="213"/>
      <c r="C111" s="263" t="s">
        <v>439</v>
      </c>
      <c r="D111" s="263" t="s">
        <v>459</v>
      </c>
      <c r="E111" s="264" t="s">
        <v>566</v>
      </c>
      <c r="F111" s="265" t="s">
        <v>567</v>
      </c>
      <c r="G111" s="266" t="s">
        <v>395</v>
      </c>
      <c r="H111" s="267">
        <v>45</v>
      </c>
      <c r="I111" s="268"/>
      <c r="J111" s="269">
        <f>ROUND(I111*H111,2)</f>
        <v>0</v>
      </c>
      <c r="K111" s="265" t="s">
        <v>336</v>
      </c>
      <c r="L111" s="270"/>
      <c r="M111" s="271" t="s">
        <v>5</v>
      </c>
      <c r="N111" s="272" t="s">
        <v>46</v>
      </c>
      <c r="O111" s="49"/>
      <c r="P111" s="223">
        <f>O111*H111</f>
        <v>0</v>
      </c>
      <c r="Q111" s="223">
        <v>0.00016000000000000001</v>
      </c>
      <c r="R111" s="223">
        <f>Q111*H111</f>
        <v>0.0072000000000000007</v>
      </c>
      <c r="S111" s="223">
        <v>0</v>
      </c>
      <c r="T111" s="224">
        <f>S111*H111</f>
        <v>0</v>
      </c>
      <c r="AR111" s="26" t="s">
        <v>568</v>
      </c>
      <c r="AT111" s="26" t="s">
        <v>459</v>
      </c>
      <c r="AU111" s="26" t="s">
        <v>84</v>
      </c>
      <c r="AY111" s="26" t="s">
        <v>142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6" t="s">
        <v>82</v>
      </c>
      <c r="BK111" s="225">
        <f>ROUND(I111*H111,2)</f>
        <v>0</v>
      </c>
      <c r="BL111" s="26" t="s">
        <v>568</v>
      </c>
      <c r="BM111" s="26" t="s">
        <v>569</v>
      </c>
    </row>
    <row r="112" s="1" customFormat="1" ht="16.5" customHeight="1">
      <c r="B112" s="213"/>
      <c r="C112" s="263" t="s">
        <v>446</v>
      </c>
      <c r="D112" s="263" t="s">
        <v>459</v>
      </c>
      <c r="E112" s="264" t="s">
        <v>570</v>
      </c>
      <c r="F112" s="265" t="s">
        <v>571</v>
      </c>
      <c r="G112" s="266" t="s">
        <v>395</v>
      </c>
      <c r="H112" s="267">
        <v>15</v>
      </c>
      <c r="I112" s="268"/>
      <c r="J112" s="269">
        <f>ROUND(I112*H112,2)</f>
        <v>0</v>
      </c>
      <c r="K112" s="265" t="s">
        <v>336</v>
      </c>
      <c r="L112" s="270"/>
      <c r="M112" s="271" t="s">
        <v>5</v>
      </c>
      <c r="N112" s="272" t="s">
        <v>46</v>
      </c>
      <c r="O112" s="49"/>
      <c r="P112" s="223">
        <f>O112*H112</f>
        <v>0</v>
      </c>
      <c r="Q112" s="223">
        <v>0.00023000000000000001</v>
      </c>
      <c r="R112" s="223">
        <f>Q112*H112</f>
        <v>0.0034499999999999999</v>
      </c>
      <c r="S112" s="223">
        <v>0</v>
      </c>
      <c r="T112" s="224">
        <f>S112*H112</f>
        <v>0</v>
      </c>
      <c r="AR112" s="26" t="s">
        <v>568</v>
      </c>
      <c r="AT112" s="26" t="s">
        <v>459</v>
      </c>
      <c r="AU112" s="26" t="s">
        <v>84</v>
      </c>
      <c r="AY112" s="26" t="s">
        <v>142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6" t="s">
        <v>82</v>
      </c>
      <c r="BK112" s="225">
        <f>ROUND(I112*H112,2)</f>
        <v>0</v>
      </c>
      <c r="BL112" s="26" t="s">
        <v>568</v>
      </c>
      <c r="BM112" s="26" t="s">
        <v>572</v>
      </c>
    </row>
    <row r="113" s="1" customFormat="1">
      <c r="B113" s="48"/>
      <c r="D113" s="226" t="s">
        <v>149</v>
      </c>
      <c r="F113" s="227" t="s">
        <v>525</v>
      </c>
      <c r="I113" s="187"/>
      <c r="L113" s="48"/>
      <c r="M113" s="228"/>
      <c r="N113" s="49"/>
      <c r="O113" s="49"/>
      <c r="P113" s="49"/>
      <c r="Q113" s="49"/>
      <c r="R113" s="49"/>
      <c r="S113" s="49"/>
      <c r="T113" s="87"/>
      <c r="AT113" s="26" t="s">
        <v>149</v>
      </c>
      <c r="AU113" s="26" t="s">
        <v>84</v>
      </c>
    </row>
    <row r="114" s="1" customFormat="1" ht="25.5" customHeight="1">
      <c r="B114" s="213"/>
      <c r="C114" s="263" t="s">
        <v>451</v>
      </c>
      <c r="D114" s="263" t="s">
        <v>459</v>
      </c>
      <c r="E114" s="264" t="s">
        <v>573</v>
      </c>
      <c r="F114" s="265" t="s">
        <v>574</v>
      </c>
      <c r="G114" s="266" t="s">
        <v>395</v>
      </c>
      <c r="H114" s="267">
        <v>15</v>
      </c>
      <c r="I114" s="268"/>
      <c r="J114" s="269">
        <f>ROUND(I114*H114,2)</f>
        <v>0</v>
      </c>
      <c r="K114" s="265" t="s">
        <v>336</v>
      </c>
      <c r="L114" s="270"/>
      <c r="M114" s="271" t="s">
        <v>5</v>
      </c>
      <c r="N114" s="272" t="s">
        <v>46</v>
      </c>
      <c r="O114" s="49"/>
      <c r="P114" s="223">
        <f>O114*H114</f>
        <v>0</v>
      </c>
      <c r="Q114" s="223">
        <v>0.00069999999999999999</v>
      </c>
      <c r="R114" s="223">
        <f>Q114*H114</f>
        <v>0.010500000000000001</v>
      </c>
      <c r="S114" s="223">
        <v>0</v>
      </c>
      <c r="T114" s="224">
        <f>S114*H114</f>
        <v>0</v>
      </c>
      <c r="AR114" s="26" t="s">
        <v>568</v>
      </c>
      <c r="AT114" s="26" t="s">
        <v>459</v>
      </c>
      <c r="AU114" s="26" t="s">
        <v>84</v>
      </c>
      <c r="AY114" s="26" t="s">
        <v>142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26" t="s">
        <v>82</v>
      </c>
      <c r="BK114" s="225">
        <f>ROUND(I114*H114,2)</f>
        <v>0</v>
      </c>
      <c r="BL114" s="26" t="s">
        <v>568</v>
      </c>
      <c r="BM114" s="26" t="s">
        <v>575</v>
      </c>
    </row>
    <row r="115" s="1" customFormat="1" ht="25.5" customHeight="1">
      <c r="B115" s="213"/>
      <c r="C115" s="214" t="s">
        <v>458</v>
      </c>
      <c r="D115" s="214" t="s">
        <v>144</v>
      </c>
      <c r="E115" s="215" t="s">
        <v>576</v>
      </c>
      <c r="F115" s="216" t="s">
        <v>577</v>
      </c>
      <c r="G115" s="217" t="s">
        <v>395</v>
      </c>
      <c r="H115" s="218">
        <v>16</v>
      </c>
      <c r="I115" s="219"/>
      <c r="J115" s="220">
        <f>ROUND(I115*H115,2)</f>
        <v>0</v>
      </c>
      <c r="K115" s="216" t="s">
        <v>336</v>
      </c>
      <c r="L115" s="48"/>
      <c r="M115" s="221" t="s">
        <v>5</v>
      </c>
      <c r="N115" s="222" t="s">
        <v>46</v>
      </c>
      <c r="O115" s="49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6" t="s">
        <v>564</v>
      </c>
      <c r="AT115" s="26" t="s">
        <v>144</v>
      </c>
      <c r="AU115" s="26" t="s">
        <v>84</v>
      </c>
      <c r="AY115" s="26" t="s">
        <v>142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6" t="s">
        <v>82</v>
      </c>
      <c r="BK115" s="225">
        <f>ROUND(I115*H115,2)</f>
        <v>0</v>
      </c>
      <c r="BL115" s="26" t="s">
        <v>564</v>
      </c>
      <c r="BM115" s="26" t="s">
        <v>578</v>
      </c>
    </row>
    <row r="116" s="1" customFormat="1" ht="16.5" customHeight="1">
      <c r="B116" s="213"/>
      <c r="C116" s="263" t="s">
        <v>464</v>
      </c>
      <c r="D116" s="263" t="s">
        <v>459</v>
      </c>
      <c r="E116" s="264" t="s">
        <v>579</v>
      </c>
      <c r="F116" s="265" t="s">
        <v>580</v>
      </c>
      <c r="G116" s="266" t="s">
        <v>395</v>
      </c>
      <c r="H116" s="267">
        <v>6</v>
      </c>
      <c r="I116" s="268"/>
      <c r="J116" s="269">
        <f>ROUND(I116*H116,2)</f>
        <v>0</v>
      </c>
      <c r="K116" s="265" t="s">
        <v>336</v>
      </c>
      <c r="L116" s="270"/>
      <c r="M116" s="271" t="s">
        <v>5</v>
      </c>
      <c r="N116" s="272" t="s">
        <v>46</v>
      </c>
      <c r="O116" s="49"/>
      <c r="P116" s="223">
        <f>O116*H116</f>
        <v>0</v>
      </c>
      <c r="Q116" s="223">
        <v>0.00022000000000000001</v>
      </c>
      <c r="R116" s="223">
        <f>Q116*H116</f>
        <v>0.00132</v>
      </c>
      <c r="S116" s="223">
        <v>0</v>
      </c>
      <c r="T116" s="224">
        <f>S116*H116</f>
        <v>0</v>
      </c>
      <c r="AR116" s="26" t="s">
        <v>568</v>
      </c>
      <c r="AT116" s="26" t="s">
        <v>459</v>
      </c>
      <c r="AU116" s="26" t="s">
        <v>84</v>
      </c>
      <c r="AY116" s="26" t="s">
        <v>142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6" t="s">
        <v>82</v>
      </c>
      <c r="BK116" s="225">
        <f>ROUND(I116*H116,2)</f>
        <v>0</v>
      </c>
      <c r="BL116" s="26" t="s">
        <v>568</v>
      </c>
      <c r="BM116" s="26" t="s">
        <v>581</v>
      </c>
    </row>
    <row r="117" s="1" customFormat="1">
      <c r="B117" s="48"/>
      <c r="D117" s="226" t="s">
        <v>149</v>
      </c>
      <c r="F117" s="227" t="s">
        <v>525</v>
      </c>
      <c r="I117" s="187"/>
      <c r="L117" s="48"/>
      <c r="M117" s="228"/>
      <c r="N117" s="49"/>
      <c r="O117" s="49"/>
      <c r="P117" s="49"/>
      <c r="Q117" s="49"/>
      <c r="R117" s="49"/>
      <c r="S117" s="49"/>
      <c r="T117" s="87"/>
      <c r="AT117" s="26" t="s">
        <v>149</v>
      </c>
      <c r="AU117" s="26" t="s">
        <v>84</v>
      </c>
    </row>
    <row r="118" s="1" customFormat="1" ht="16.5" customHeight="1">
      <c r="B118" s="213"/>
      <c r="C118" s="263" t="s">
        <v>482</v>
      </c>
      <c r="D118" s="263" t="s">
        <v>459</v>
      </c>
      <c r="E118" s="264" t="s">
        <v>582</v>
      </c>
      <c r="F118" s="265" t="s">
        <v>583</v>
      </c>
      <c r="G118" s="266" t="s">
        <v>395</v>
      </c>
      <c r="H118" s="267">
        <v>10</v>
      </c>
      <c r="I118" s="268"/>
      <c r="J118" s="269">
        <f>ROUND(I118*H118,2)</f>
        <v>0</v>
      </c>
      <c r="K118" s="265" t="s">
        <v>336</v>
      </c>
      <c r="L118" s="270"/>
      <c r="M118" s="271" t="s">
        <v>5</v>
      </c>
      <c r="N118" s="272" t="s">
        <v>46</v>
      </c>
      <c r="O118" s="49"/>
      <c r="P118" s="223">
        <f>O118*H118</f>
        <v>0</v>
      </c>
      <c r="Q118" s="223">
        <v>0.00025999999999999998</v>
      </c>
      <c r="R118" s="223">
        <f>Q118*H118</f>
        <v>0.0025999999999999999</v>
      </c>
      <c r="S118" s="223">
        <v>0</v>
      </c>
      <c r="T118" s="224">
        <f>S118*H118</f>
        <v>0</v>
      </c>
      <c r="AR118" s="26" t="s">
        <v>568</v>
      </c>
      <c r="AT118" s="26" t="s">
        <v>459</v>
      </c>
      <c r="AU118" s="26" t="s">
        <v>84</v>
      </c>
      <c r="AY118" s="26" t="s">
        <v>142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6" t="s">
        <v>82</v>
      </c>
      <c r="BK118" s="225">
        <f>ROUND(I118*H118,2)</f>
        <v>0</v>
      </c>
      <c r="BL118" s="26" t="s">
        <v>568</v>
      </c>
      <c r="BM118" s="26" t="s">
        <v>584</v>
      </c>
    </row>
    <row r="119" s="1" customFormat="1">
      <c r="B119" s="48"/>
      <c r="D119" s="226" t="s">
        <v>149</v>
      </c>
      <c r="F119" s="227" t="s">
        <v>525</v>
      </c>
      <c r="I119" s="187"/>
      <c r="L119" s="48"/>
      <c r="M119" s="228"/>
      <c r="N119" s="49"/>
      <c r="O119" s="49"/>
      <c r="P119" s="49"/>
      <c r="Q119" s="49"/>
      <c r="R119" s="49"/>
      <c r="S119" s="49"/>
      <c r="T119" s="87"/>
      <c r="AT119" s="26" t="s">
        <v>149</v>
      </c>
      <c r="AU119" s="26" t="s">
        <v>84</v>
      </c>
    </row>
    <row r="120" s="1" customFormat="1" ht="16.5" customHeight="1">
      <c r="B120" s="213"/>
      <c r="C120" s="214" t="s">
        <v>486</v>
      </c>
      <c r="D120" s="214" t="s">
        <v>144</v>
      </c>
      <c r="E120" s="215" t="s">
        <v>585</v>
      </c>
      <c r="F120" s="216" t="s">
        <v>586</v>
      </c>
      <c r="G120" s="217" t="s">
        <v>202</v>
      </c>
      <c r="H120" s="218">
        <v>3</v>
      </c>
      <c r="I120" s="219"/>
      <c r="J120" s="220">
        <f>ROUND(I120*H120,2)</f>
        <v>0</v>
      </c>
      <c r="K120" s="216" t="s">
        <v>5</v>
      </c>
      <c r="L120" s="48"/>
      <c r="M120" s="221" t="s">
        <v>5</v>
      </c>
      <c r="N120" s="222" t="s">
        <v>46</v>
      </c>
      <c r="O120" s="49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AR120" s="26" t="s">
        <v>339</v>
      </c>
      <c r="AT120" s="26" t="s">
        <v>144</v>
      </c>
      <c r="AU120" s="26" t="s">
        <v>84</v>
      </c>
      <c r="AY120" s="26" t="s">
        <v>142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6" t="s">
        <v>82</v>
      </c>
      <c r="BK120" s="225">
        <f>ROUND(I120*H120,2)</f>
        <v>0</v>
      </c>
      <c r="BL120" s="26" t="s">
        <v>339</v>
      </c>
      <c r="BM120" s="26" t="s">
        <v>587</v>
      </c>
    </row>
    <row r="121" s="1" customFormat="1" ht="16.5" customHeight="1">
      <c r="B121" s="213"/>
      <c r="C121" s="214" t="s">
        <v>490</v>
      </c>
      <c r="D121" s="214" t="s">
        <v>144</v>
      </c>
      <c r="E121" s="215" t="s">
        <v>588</v>
      </c>
      <c r="F121" s="216" t="s">
        <v>589</v>
      </c>
      <c r="G121" s="217" t="s">
        <v>202</v>
      </c>
      <c r="H121" s="218">
        <v>2</v>
      </c>
      <c r="I121" s="219"/>
      <c r="J121" s="220">
        <f>ROUND(I121*H121,2)</f>
        <v>0</v>
      </c>
      <c r="K121" s="216" t="s">
        <v>5</v>
      </c>
      <c r="L121" s="48"/>
      <c r="M121" s="221" t="s">
        <v>5</v>
      </c>
      <c r="N121" s="222" t="s">
        <v>46</v>
      </c>
      <c r="O121" s="49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AR121" s="26" t="s">
        <v>339</v>
      </c>
      <c r="AT121" s="26" t="s">
        <v>144</v>
      </c>
      <c r="AU121" s="26" t="s">
        <v>84</v>
      </c>
      <c r="AY121" s="26" t="s">
        <v>142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6" t="s">
        <v>82</v>
      </c>
      <c r="BK121" s="225">
        <f>ROUND(I121*H121,2)</f>
        <v>0</v>
      </c>
      <c r="BL121" s="26" t="s">
        <v>339</v>
      </c>
      <c r="BM121" s="26" t="s">
        <v>590</v>
      </c>
    </row>
    <row r="122" s="11" customFormat="1" ht="29.88" customHeight="1">
      <c r="B122" s="200"/>
      <c r="D122" s="201" t="s">
        <v>74</v>
      </c>
      <c r="E122" s="211" t="s">
        <v>591</v>
      </c>
      <c r="F122" s="211" t="s">
        <v>592</v>
      </c>
      <c r="I122" s="203"/>
      <c r="J122" s="212">
        <f>BK122</f>
        <v>0</v>
      </c>
      <c r="L122" s="200"/>
      <c r="M122" s="205"/>
      <c r="N122" s="206"/>
      <c r="O122" s="206"/>
      <c r="P122" s="207">
        <f>SUM(P123:P130)</f>
        <v>0</v>
      </c>
      <c r="Q122" s="206"/>
      <c r="R122" s="207">
        <f>SUM(R123:R130)</f>
        <v>0</v>
      </c>
      <c r="S122" s="206"/>
      <c r="T122" s="208">
        <f>SUM(T123:T130)</f>
        <v>0</v>
      </c>
      <c r="AR122" s="201" t="s">
        <v>155</v>
      </c>
      <c r="AT122" s="209" t="s">
        <v>74</v>
      </c>
      <c r="AU122" s="209" t="s">
        <v>82</v>
      </c>
      <c r="AY122" s="201" t="s">
        <v>142</v>
      </c>
      <c r="BK122" s="210">
        <f>SUM(BK123:BK130)</f>
        <v>0</v>
      </c>
    </row>
    <row r="123" s="1" customFormat="1" ht="25.5" customHeight="1">
      <c r="B123" s="213"/>
      <c r="C123" s="214" t="s">
        <v>504</v>
      </c>
      <c r="D123" s="214" t="s">
        <v>144</v>
      </c>
      <c r="E123" s="215" t="s">
        <v>593</v>
      </c>
      <c r="F123" s="216" t="s">
        <v>594</v>
      </c>
      <c r="G123" s="217" t="s">
        <v>418</v>
      </c>
      <c r="H123" s="218">
        <v>75</v>
      </c>
      <c r="I123" s="219"/>
      <c r="J123" s="220">
        <f>ROUND(I123*H123,2)</f>
        <v>0</v>
      </c>
      <c r="K123" s="216" t="s">
        <v>336</v>
      </c>
      <c r="L123" s="48"/>
      <c r="M123" s="221" t="s">
        <v>5</v>
      </c>
      <c r="N123" s="222" t="s">
        <v>46</v>
      </c>
      <c r="O123" s="49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6" t="s">
        <v>564</v>
      </c>
      <c r="AT123" s="26" t="s">
        <v>144</v>
      </c>
      <c r="AU123" s="26" t="s">
        <v>84</v>
      </c>
      <c r="AY123" s="26" t="s">
        <v>142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6" t="s">
        <v>82</v>
      </c>
      <c r="BK123" s="225">
        <f>ROUND(I123*H123,2)</f>
        <v>0</v>
      </c>
      <c r="BL123" s="26" t="s">
        <v>564</v>
      </c>
      <c r="BM123" s="26" t="s">
        <v>595</v>
      </c>
    </row>
    <row r="124" s="1" customFormat="1">
      <c r="B124" s="48"/>
      <c r="D124" s="226" t="s">
        <v>149</v>
      </c>
      <c r="F124" s="227" t="s">
        <v>596</v>
      </c>
      <c r="I124" s="187"/>
      <c r="L124" s="48"/>
      <c r="M124" s="228"/>
      <c r="N124" s="49"/>
      <c r="O124" s="49"/>
      <c r="P124" s="49"/>
      <c r="Q124" s="49"/>
      <c r="R124" s="49"/>
      <c r="S124" s="49"/>
      <c r="T124" s="87"/>
      <c r="AT124" s="26" t="s">
        <v>149</v>
      </c>
      <c r="AU124" s="26" t="s">
        <v>84</v>
      </c>
    </row>
    <row r="125" s="12" customFormat="1">
      <c r="B125" s="232"/>
      <c r="D125" s="226" t="s">
        <v>232</v>
      </c>
      <c r="E125" s="233" t="s">
        <v>5</v>
      </c>
      <c r="F125" s="234" t="s">
        <v>597</v>
      </c>
      <c r="H125" s="235">
        <v>75</v>
      </c>
      <c r="I125" s="236"/>
      <c r="L125" s="232"/>
      <c r="M125" s="237"/>
      <c r="N125" s="238"/>
      <c r="O125" s="238"/>
      <c r="P125" s="238"/>
      <c r="Q125" s="238"/>
      <c r="R125" s="238"/>
      <c r="S125" s="238"/>
      <c r="T125" s="239"/>
      <c r="AT125" s="233" t="s">
        <v>232</v>
      </c>
      <c r="AU125" s="233" t="s">
        <v>84</v>
      </c>
      <c r="AV125" s="12" t="s">
        <v>84</v>
      </c>
      <c r="AW125" s="12" t="s">
        <v>38</v>
      </c>
      <c r="AX125" s="12" t="s">
        <v>82</v>
      </c>
      <c r="AY125" s="233" t="s">
        <v>142</v>
      </c>
    </row>
    <row r="126" s="1" customFormat="1" ht="16.5" customHeight="1">
      <c r="B126" s="213"/>
      <c r="C126" s="214" t="s">
        <v>497</v>
      </c>
      <c r="D126" s="214" t="s">
        <v>144</v>
      </c>
      <c r="E126" s="215" t="s">
        <v>598</v>
      </c>
      <c r="F126" s="216" t="s">
        <v>599</v>
      </c>
      <c r="G126" s="217" t="s">
        <v>228</v>
      </c>
      <c r="H126" s="218">
        <v>24</v>
      </c>
      <c r="I126" s="219"/>
      <c r="J126" s="220">
        <f>ROUND(I126*H126,2)</f>
        <v>0</v>
      </c>
      <c r="K126" s="216" t="s">
        <v>336</v>
      </c>
      <c r="L126" s="48"/>
      <c r="M126" s="221" t="s">
        <v>5</v>
      </c>
      <c r="N126" s="222" t="s">
        <v>46</v>
      </c>
      <c r="O126" s="49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6" t="s">
        <v>564</v>
      </c>
      <c r="AT126" s="26" t="s">
        <v>144</v>
      </c>
      <c r="AU126" s="26" t="s">
        <v>84</v>
      </c>
      <c r="AY126" s="26" t="s">
        <v>142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6" t="s">
        <v>82</v>
      </c>
      <c r="BK126" s="225">
        <f>ROUND(I126*H126,2)</f>
        <v>0</v>
      </c>
      <c r="BL126" s="26" t="s">
        <v>564</v>
      </c>
      <c r="BM126" s="26" t="s">
        <v>600</v>
      </c>
    </row>
    <row r="127" s="1" customFormat="1">
      <c r="B127" s="48"/>
      <c r="D127" s="226" t="s">
        <v>149</v>
      </c>
      <c r="F127" s="227" t="s">
        <v>601</v>
      </c>
      <c r="I127" s="187"/>
      <c r="L127" s="48"/>
      <c r="M127" s="228"/>
      <c r="N127" s="49"/>
      <c r="O127" s="49"/>
      <c r="P127" s="49"/>
      <c r="Q127" s="49"/>
      <c r="R127" s="49"/>
      <c r="S127" s="49"/>
      <c r="T127" s="87"/>
      <c r="AT127" s="26" t="s">
        <v>149</v>
      </c>
      <c r="AU127" s="26" t="s">
        <v>84</v>
      </c>
    </row>
    <row r="128" s="12" customFormat="1">
      <c r="B128" s="232"/>
      <c r="D128" s="226" t="s">
        <v>232</v>
      </c>
      <c r="E128" s="233" t="s">
        <v>5</v>
      </c>
      <c r="F128" s="234" t="s">
        <v>602</v>
      </c>
      <c r="H128" s="235">
        <v>24</v>
      </c>
      <c r="I128" s="236"/>
      <c r="L128" s="232"/>
      <c r="M128" s="237"/>
      <c r="N128" s="238"/>
      <c r="O128" s="238"/>
      <c r="P128" s="238"/>
      <c r="Q128" s="238"/>
      <c r="R128" s="238"/>
      <c r="S128" s="238"/>
      <c r="T128" s="239"/>
      <c r="AT128" s="233" t="s">
        <v>232</v>
      </c>
      <c r="AU128" s="233" t="s">
        <v>84</v>
      </c>
      <c r="AV128" s="12" t="s">
        <v>84</v>
      </c>
      <c r="AW128" s="12" t="s">
        <v>38</v>
      </c>
      <c r="AX128" s="12" t="s">
        <v>75</v>
      </c>
      <c r="AY128" s="233" t="s">
        <v>142</v>
      </c>
    </row>
    <row r="129" s="12" customFormat="1">
      <c r="B129" s="232"/>
      <c r="D129" s="226" t="s">
        <v>232</v>
      </c>
      <c r="E129" s="233" t="s">
        <v>5</v>
      </c>
      <c r="F129" s="234" t="s">
        <v>5</v>
      </c>
      <c r="H129" s="235">
        <v>0</v>
      </c>
      <c r="I129" s="236"/>
      <c r="L129" s="232"/>
      <c r="M129" s="237"/>
      <c r="N129" s="238"/>
      <c r="O129" s="238"/>
      <c r="P129" s="238"/>
      <c r="Q129" s="238"/>
      <c r="R129" s="238"/>
      <c r="S129" s="238"/>
      <c r="T129" s="239"/>
      <c r="AT129" s="233" t="s">
        <v>232</v>
      </c>
      <c r="AU129" s="233" t="s">
        <v>84</v>
      </c>
      <c r="AV129" s="12" t="s">
        <v>84</v>
      </c>
      <c r="AW129" s="12" t="s">
        <v>38</v>
      </c>
      <c r="AX129" s="12" t="s">
        <v>75</v>
      </c>
      <c r="AY129" s="233" t="s">
        <v>142</v>
      </c>
    </row>
    <row r="130" s="13" customFormat="1">
      <c r="B130" s="240"/>
      <c r="D130" s="226" t="s">
        <v>232</v>
      </c>
      <c r="E130" s="241" t="s">
        <v>5</v>
      </c>
      <c r="F130" s="242" t="s">
        <v>237</v>
      </c>
      <c r="H130" s="243">
        <v>24</v>
      </c>
      <c r="I130" s="244"/>
      <c r="L130" s="240"/>
      <c r="M130" s="273"/>
      <c r="N130" s="274"/>
      <c r="O130" s="274"/>
      <c r="P130" s="274"/>
      <c r="Q130" s="274"/>
      <c r="R130" s="274"/>
      <c r="S130" s="274"/>
      <c r="T130" s="275"/>
      <c r="AT130" s="241" t="s">
        <v>232</v>
      </c>
      <c r="AU130" s="241" t="s">
        <v>84</v>
      </c>
      <c r="AV130" s="13" t="s">
        <v>141</v>
      </c>
      <c r="AW130" s="13" t="s">
        <v>38</v>
      </c>
      <c r="AX130" s="13" t="s">
        <v>82</v>
      </c>
      <c r="AY130" s="241" t="s">
        <v>142</v>
      </c>
    </row>
    <row r="131" s="1" customFormat="1" ht="6.96" customHeight="1">
      <c r="B131" s="69"/>
      <c r="C131" s="70"/>
      <c r="D131" s="70"/>
      <c r="E131" s="70"/>
      <c r="F131" s="70"/>
      <c r="G131" s="70"/>
      <c r="H131" s="70"/>
      <c r="I131" s="164"/>
      <c r="J131" s="70"/>
      <c r="K131" s="70"/>
      <c r="L131" s="48"/>
    </row>
  </sheetData>
  <autoFilter ref="C86:K13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108</v>
      </c>
      <c r="G1" s="137" t="s">
        <v>109</v>
      </c>
      <c r="H1" s="137"/>
      <c r="I1" s="138"/>
      <c r="J1" s="137" t="s">
        <v>110</v>
      </c>
      <c r="K1" s="136" t="s">
        <v>111</v>
      </c>
      <c r="L1" s="137" t="s">
        <v>112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100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113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Skladová hala doplňkového vybavení mobilní techniky v areálu KSÚSV v Pacově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114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210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116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603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101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17. 8. 2018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42.25" customHeight="1">
      <c r="B26" s="146"/>
      <c r="C26" s="147"/>
      <c r="D26" s="147"/>
      <c r="E26" s="46" t="s">
        <v>512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ROUND(J87,2)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ROUND(SUM(BE87:BE166), 2)</f>
        <v>0</v>
      </c>
      <c r="G32" s="49"/>
      <c r="H32" s="49"/>
      <c r="I32" s="156">
        <v>0.20999999999999999</v>
      </c>
      <c r="J32" s="155">
        <f>ROUND(ROUND((SUM(BE87:BE166)),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ROUND(SUM(BF87:BF166), 2)</f>
        <v>0</v>
      </c>
      <c r="G33" s="49"/>
      <c r="H33" s="49"/>
      <c r="I33" s="156">
        <v>0.14999999999999999</v>
      </c>
      <c r="J33" s="155">
        <f>ROUND(ROUND((SUM(BF87:BF166)),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ROUND(SUM(BG87:BG166),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ROUND(SUM(BH87:BH166),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ROUND(SUM(BI87:BI166),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Skladová hala doplňkového vybavení mobilní techniky v areálu KSÚSV v Pacově</v>
      </c>
      <c r="F47" s="42"/>
      <c r="G47" s="42"/>
      <c r="H47" s="42"/>
      <c r="I47" s="142"/>
      <c r="J47" s="49"/>
      <c r="K47" s="53"/>
    </row>
    <row r="48">
      <c r="B48" s="30"/>
      <c r="C48" s="42" t="s">
        <v>114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210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116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03 - Zařízení silnoproudé elektrotechniky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Pacov, ul. Nádražní, areál KSÚS Vysočiny</v>
      </c>
      <c r="G53" s="49"/>
      <c r="H53" s="49"/>
      <c r="I53" s="144" t="s">
        <v>25</v>
      </c>
      <c r="J53" s="145" t="str">
        <f>IF(J14="","",J14)</f>
        <v>17. 8. 2018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KSÚS Vysočiny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J87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219</v>
      </c>
      <c r="E61" s="176"/>
      <c r="F61" s="176"/>
      <c r="G61" s="176"/>
      <c r="H61" s="176"/>
      <c r="I61" s="177"/>
      <c r="J61" s="178">
        <f>J88</f>
        <v>0</v>
      </c>
      <c r="K61" s="179"/>
    </row>
    <row r="62" s="9" customFormat="1" ht="19.92" customHeight="1">
      <c r="B62" s="180"/>
      <c r="C62" s="181"/>
      <c r="D62" s="182" t="s">
        <v>513</v>
      </c>
      <c r="E62" s="183"/>
      <c r="F62" s="183"/>
      <c r="G62" s="183"/>
      <c r="H62" s="183"/>
      <c r="I62" s="184"/>
      <c r="J62" s="185">
        <f>J89</f>
        <v>0</v>
      </c>
      <c r="K62" s="186"/>
    </row>
    <row r="63" s="9" customFormat="1" ht="19.92" customHeight="1">
      <c r="B63" s="180"/>
      <c r="C63" s="181"/>
      <c r="D63" s="182" t="s">
        <v>604</v>
      </c>
      <c r="E63" s="183"/>
      <c r="F63" s="183"/>
      <c r="G63" s="183"/>
      <c r="H63" s="183"/>
      <c r="I63" s="184"/>
      <c r="J63" s="185">
        <f>J132</f>
        <v>0</v>
      </c>
      <c r="K63" s="186"/>
    </row>
    <row r="64" s="8" customFormat="1" ht="24.96" customHeight="1">
      <c r="B64" s="173"/>
      <c r="C64" s="174"/>
      <c r="D64" s="175" t="s">
        <v>514</v>
      </c>
      <c r="E64" s="176"/>
      <c r="F64" s="176"/>
      <c r="G64" s="176"/>
      <c r="H64" s="176"/>
      <c r="I64" s="177"/>
      <c r="J64" s="178">
        <f>J142</f>
        <v>0</v>
      </c>
      <c r="K64" s="179"/>
    </row>
    <row r="65" s="9" customFormat="1" ht="19.92" customHeight="1">
      <c r="B65" s="180"/>
      <c r="C65" s="181"/>
      <c r="D65" s="182" t="s">
        <v>516</v>
      </c>
      <c r="E65" s="183"/>
      <c r="F65" s="183"/>
      <c r="G65" s="183"/>
      <c r="H65" s="183"/>
      <c r="I65" s="184"/>
      <c r="J65" s="185">
        <f>J143</f>
        <v>0</v>
      </c>
      <c r="K65" s="186"/>
    </row>
    <row r="66" s="1" customFormat="1" ht="21.84" customHeight="1">
      <c r="B66" s="48"/>
      <c r="C66" s="49"/>
      <c r="D66" s="49"/>
      <c r="E66" s="49"/>
      <c r="F66" s="49"/>
      <c r="G66" s="49"/>
      <c r="H66" s="49"/>
      <c r="I66" s="142"/>
      <c r="J66" s="49"/>
      <c r="K66" s="53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4"/>
      <c r="J67" s="70"/>
      <c r="K67" s="71"/>
    </row>
    <row r="71" s="1" customFormat="1" ht="6.96" customHeight="1">
      <c r="B71" s="72"/>
      <c r="C71" s="73"/>
      <c r="D71" s="73"/>
      <c r="E71" s="73"/>
      <c r="F71" s="73"/>
      <c r="G71" s="73"/>
      <c r="H71" s="73"/>
      <c r="I71" s="165"/>
      <c r="J71" s="73"/>
      <c r="K71" s="73"/>
      <c r="L71" s="48"/>
    </row>
    <row r="72" s="1" customFormat="1" ht="36.96" customHeight="1">
      <c r="B72" s="48"/>
      <c r="C72" s="74" t="s">
        <v>125</v>
      </c>
      <c r="I72" s="187"/>
      <c r="L72" s="48"/>
    </row>
    <row r="73" s="1" customFormat="1" ht="6.96" customHeight="1">
      <c r="B73" s="48"/>
      <c r="I73" s="187"/>
      <c r="L73" s="48"/>
    </row>
    <row r="74" s="1" customFormat="1" ht="14.4" customHeight="1">
      <c r="B74" s="48"/>
      <c r="C74" s="76" t="s">
        <v>19</v>
      </c>
      <c r="I74" s="187"/>
      <c r="L74" s="48"/>
    </row>
    <row r="75" s="1" customFormat="1" ht="16.5" customHeight="1">
      <c r="B75" s="48"/>
      <c r="E75" s="188" t="str">
        <f>E7</f>
        <v>Skladová hala doplňkového vybavení mobilní techniky v areálu KSÚSV v Pacově</v>
      </c>
      <c r="F75" s="76"/>
      <c r="G75" s="76"/>
      <c r="H75" s="76"/>
      <c r="I75" s="187"/>
      <c r="L75" s="48"/>
    </row>
    <row r="76">
      <c r="B76" s="30"/>
      <c r="C76" s="76" t="s">
        <v>114</v>
      </c>
      <c r="L76" s="30"/>
    </row>
    <row r="77" s="1" customFormat="1" ht="16.5" customHeight="1">
      <c r="B77" s="48"/>
      <c r="E77" s="188" t="s">
        <v>210</v>
      </c>
      <c r="F77" s="1"/>
      <c r="G77" s="1"/>
      <c r="H77" s="1"/>
      <c r="I77" s="187"/>
      <c r="L77" s="48"/>
    </row>
    <row r="78" s="1" customFormat="1" ht="14.4" customHeight="1">
      <c r="B78" s="48"/>
      <c r="C78" s="76" t="s">
        <v>116</v>
      </c>
      <c r="I78" s="187"/>
      <c r="L78" s="48"/>
    </row>
    <row r="79" s="1" customFormat="1" ht="17.25" customHeight="1">
      <c r="B79" s="48"/>
      <c r="E79" s="79" t="str">
        <f>E11</f>
        <v>03 - Zařízení silnoproudé elektrotechniky</v>
      </c>
      <c r="F79" s="1"/>
      <c r="G79" s="1"/>
      <c r="H79" s="1"/>
      <c r="I79" s="187"/>
      <c r="L79" s="48"/>
    </row>
    <row r="80" s="1" customFormat="1" ht="6.96" customHeight="1">
      <c r="B80" s="48"/>
      <c r="I80" s="187"/>
      <c r="L80" s="48"/>
    </row>
    <row r="81" s="1" customFormat="1" ht="18" customHeight="1">
      <c r="B81" s="48"/>
      <c r="C81" s="76" t="s">
        <v>23</v>
      </c>
      <c r="F81" s="189" t="str">
        <f>F14</f>
        <v>Pacov, ul. Nádražní, areál KSÚS Vysočiny</v>
      </c>
      <c r="I81" s="190" t="s">
        <v>25</v>
      </c>
      <c r="J81" s="81" t="str">
        <f>IF(J14="","",J14)</f>
        <v>17. 8. 2018</v>
      </c>
      <c r="L81" s="48"/>
    </row>
    <row r="82" s="1" customFormat="1" ht="6.96" customHeight="1">
      <c r="B82" s="48"/>
      <c r="I82" s="187"/>
      <c r="L82" s="48"/>
    </row>
    <row r="83" s="1" customFormat="1">
      <c r="B83" s="48"/>
      <c r="C83" s="76" t="s">
        <v>27</v>
      </c>
      <c r="F83" s="189" t="str">
        <f>E17</f>
        <v>KSÚS Vysočiny</v>
      </c>
      <c r="I83" s="190" t="s">
        <v>34</v>
      </c>
      <c r="J83" s="189" t="str">
        <f>E23</f>
        <v>PROJEKT CENTRUM NOVA s.r.o.</v>
      </c>
      <c r="L83" s="48"/>
    </row>
    <row r="84" s="1" customFormat="1" ht="14.4" customHeight="1">
      <c r="B84" s="48"/>
      <c r="C84" s="76" t="s">
        <v>32</v>
      </c>
      <c r="F84" s="189" t="str">
        <f>IF(E20="","",E20)</f>
        <v/>
      </c>
      <c r="I84" s="187"/>
      <c r="L84" s="48"/>
    </row>
    <row r="85" s="1" customFormat="1" ht="10.32" customHeight="1">
      <c r="B85" s="48"/>
      <c r="I85" s="187"/>
      <c r="L85" s="48"/>
    </row>
    <row r="86" s="10" customFormat="1" ht="29.28" customHeight="1">
      <c r="B86" s="191"/>
      <c r="C86" s="192" t="s">
        <v>126</v>
      </c>
      <c r="D86" s="193" t="s">
        <v>60</v>
      </c>
      <c r="E86" s="193" t="s">
        <v>56</v>
      </c>
      <c r="F86" s="193" t="s">
        <v>127</v>
      </c>
      <c r="G86" s="193" t="s">
        <v>128</v>
      </c>
      <c r="H86" s="193" t="s">
        <v>129</v>
      </c>
      <c r="I86" s="194" t="s">
        <v>130</v>
      </c>
      <c r="J86" s="193" t="s">
        <v>120</v>
      </c>
      <c r="K86" s="195" t="s">
        <v>131</v>
      </c>
      <c r="L86" s="191"/>
      <c r="M86" s="94" t="s">
        <v>132</v>
      </c>
      <c r="N86" s="95" t="s">
        <v>45</v>
      </c>
      <c r="O86" s="95" t="s">
        <v>133</v>
      </c>
      <c r="P86" s="95" t="s">
        <v>134</v>
      </c>
      <c r="Q86" s="95" t="s">
        <v>135</v>
      </c>
      <c r="R86" s="95" t="s">
        <v>136</v>
      </c>
      <c r="S86" s="95" t="s">
        <v>137</v>
      </c>
      <c r="T86" s="96" t="s">
        <v>138</v>
      </c>
    </row>
    <row r="87" s="1" customFormat="1" ht="29.28" customHeight="1">
      <c r="B87" s="48"/>
      <c r="C87" s="98" t="s">
        <v>121</v>
      </c>
      <c r="I87" s="187"/>
      <c r="J87" s="196">
        <f>BK87</f>
        <v>0</v>
      </c>
      <c r="L87" s="48"/>
      <c r="M87" s="97"/>
      <c r="N87" s="84"/>
      <c r="O87" s="84"/>
      <c r="P87" s="197">
        <f>P88+P142</f>
        <v>0</v>
      </c>
      <c r="Q87" s="84"/>
      <c r="R87" s="197">
        <f>R88+R142</f>
        <v>12.321710000000003</v>
      </c>
      <c r="S87" s="84"/>
      <c r="T87" s="198">
        <f>T88+T142</f>
        <v>0</v>
      </c>
      <c r="AT87" s="26" t="s">
        <v>74</v>
      </c>
      <c r="AU87" s="26" t="s">
        <v>122</v>
      </c>
      <c r="BK87" s="199">
        <f>BK88+BK142</f>
        <v>0</v>
      </c>
    </row>
    <row r="88" s="11" customFormat="1" ht="37.44001" customHeight="1">
      <c r="B88" s="200"/>
      <c r="D88" s="201" t="s">
        <v>74</v>
      </c>
      <c r="E88" s="202" t="s">
        <v>411</v>
      </c>
      <c r="F88" s="202" t="s">
        <v>412</v>
      </c>
      <c r="I88" s="203"/>
      <c r="J88" s="204">
        <f>BK88</f>
        <v>0</v>
      </c>
      <c r="L88" s="200"/>
      <c r="M88" s="205"/>
      <c r="N88" s="206"/>
      <c r="O88" s="206"/>
      <c r="P88" s="207">
        <f>P89+P132</f>
        <v>0</v>
      </c>
      <c r="Q88" s="206"/>
      <c r="R88" s="207">
        <f>R89+R132</f>
        <v>0.13751000000000002</v>
      </c>
      <c r="S88" s="206"/>
      <c r="T88" s="208">
        <f>T89+T132</f>
        <v>0</v>
      </c>
      <c r="AR88" s="201" t="s">
        <v>84</v>
      </c>
      <c r="AT88" s="209" t="s">
        <v>74</v>
      </c>
      <c r="AU88" s="209" t="s">
        <v>75</v>
      </c>
      <c r="AY88" s="201" t="s">
        <v>142</v>
      </c>
      <c r="BK88" s="210">
        <f>BK89+BK132</f>
        <v>0</v>
      </c>
    </row>
    <row r="89" s="11" customFormat="1" ht="19.92" customHeight="1">
      <c r="B89" s="200"/>
      <c r="D89" s="201" t="s">
        <v>74</v>
      </c>
      <c r="E89" s="211" t="s">
        <v>517</v>
      </c>
      <c r="F89" s="211" t="s">
        <v>518</v>
      </c>
      <c r="I89" s="203"/>
      <c r="J89" s="212">
        <f>BK89</f>
        <v>0</v>
      </c>
      <c r="L89" s="200"/>
      <c r="M89" s="205"/>
      <c r="N89" s="206"/>
      <c r="O89" s="206"/>
      <c r="P89" s="207">
        <f>SUM(P90:P131)</f>
        <v>0</v>
      </c>
      <c r="Q89" s="206"/>
      <c r="R89" s="207">
        <f>SUM(R90:R131)</f>
        <v>0.13203000000000001</v>
      </c>
      <c r="S89" s="206"/>
      <c r="T89" s="208">
        <f>SUM(T90:T131)</f>
        <v>0</v>
      </c>
      <c r="AR89" s="201" t="s">
        <v>84</v>
      </c>
      <c r="AT89" s="209" t="s">
        <v>74</v>
      </c>
      <c r="AU89" s="209" t="s">
        <v>82</v>
      </c>
      <c r="AY89" s="201" t="s">
        <v>142</v>
      </c>
      <c r="BK89" s="210">
        <f>SUM(BK90:BK131)</f>
        <v>0</v>
      </c>
    </row>
    <row r="90" s="1" customFormat="1" ht="16.5" customHeight="1">
      <c r="B90" s="213"/>
      <c r="C90" s="214" t="s">
        <v>82</v>
      </c>
      <c r="D90" s="214" t="s">
        <v>144</v>
      </c>
      <c r="E90" s="215" t="s">
        <v>556</v>
      </c>
      <c r="F90" s="216" t="s">
        <v>557</v>
      </c>
      <c r="G90" s="217" t="s">
        <v>395</v>
      </c>
      <c r="H90" s="218">
        <v>1</v>
      </c>
      <c r="I90" s="219"/>
      <c r="J90" s="220">
        <f>ROUND(I90*H90,2)</f>
        <v>0</v>
      </c>
      <c r="K90" s="216" t="s">
        <v>336</v>
      </c>
      <c r="L90" s="48"/>
      <c r="M90" s="221" t="s">
        <v>5</v>
      </c>
      <c r="N90" s="222" t="s">
        <v>46</v>
      </c>
      <c r="O90" s="49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26" t="s">
        <v>339</v>
      </c>
      <c r="AT90" s="26" t="s">
        <v>144</v>
      </c>
      <c r="AU90" s="26" t="s">
        <v>84</v>
      </c>
      <c r="AY90" s="26" t="s">
        <v>142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26" t="s">
        <v>82</v>
      </c>
      <c r="BK90" s="225">
        <f>ROUND(I90*H90,2)</f>
        <v>0</v>
      </c>
      <c r="BL90" s="26" t="s">
        <v>339</v>
      </c>
      <c r="BM90" s="26" t="s">
        <v>605</v>
      </c>
    </row>
    <row r="91" s="1" customFormat="1">
      <c r="B91" s="48"/>
      <c r="D91" s="226" t="s">
        <v>149</v>
      </c>
      <c r="F91" s="227" t="s">
        <v>606</v>
      </c>
      <c r="I91" s="187"/>
      <c r="L91" s="48"/>
      <c r="M91" s="228"/>
      <c r="N91" s="49"/>
      <c r="O91" s="49"/>
      <c r="P91" s="49"/>
      <c r="Q91" s="49"/>
      <c r="R91" s="49"/>
      <c r="S91" s="49"/>
      <c r="T91" s="87"/>
      <c r="AT91" s="26" t="s">
        <v>149</v>
      </c>
      <c r="AU91" s="26" t="s">
        <v>84</v>
      </c>
    </row>
    <row r="92" s="1" customFormat="1" ht="16.5" customHeight="1">
      <c r="B92" s="213"/>
      <c r="C92" s="214" t="s">
        <v>84</v>
      </c>
      <c r="D92" s="214" t="s">
        <v>144</v>
      </c>
      <c r="E92" s="215" t="s">
        <v>607</v>
      </c>
      <c r="F92" s="216" t="s">
        <v>608</v>
      </c>
      <c r="G92" s="217" t="s">
        <v>418</v>
      </c>
      <c r="H92" s="218">
        <v>18</v>
      </c>
      <c r="I92" s="219"/>
      <c r="J92" s="220">
        <f>ROUND(I92*H92,2)</f>
        <v>0</v>
      </c>
      <c r="K92" s="216" t="s">
        <v>336</v>
      </c>
      <c r="L92" s="48"/>
      <c r="M92" s="221" t="s">
        <v>5</v>
      </c>
      <c r="N92" s="222" t="s">
        <v>46</v>
      </c>
      <c r="O92" s="49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6" t="s">
        <v>339</v>
      </c>
      <c r="AT92" s="26" t="s">
        <v>144</v>
      </c>
      <c r="AU92" s="26" t="s">
        <v>84</v>
      </c>
      <c r="AY92" s="26" t="s">
        <v>142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6" t="s">
        <v>82</v>
      </c>
      <c r="BK92" s="225">
        <f>ROUND(I92*H92,2)</f>
        <v>0</v>
      </c>
      <c r="BL92" s="26" t="s">
        <v>339</v>
      </c>
      <c r="BM92" s="26" t="s">
        <v>609</v>
      </c>
    </row>
    <row r="93" s="1" customFormat="1">
      <c r="B93" s="48"/>
      <c r="D93" s="226" t="s">
        <v>149</v>
      </c>
      <c r="F93" s="227" t="s">
        <v>610</v>
      </c>
      <c r="I93" s="187"/>
      <c r="L93" s="48"/>
      <c r="M93" s="228"/>
      <c r="N93" s="49"/>
      <c r="O93" s="49"/>
      <c r="P93" s="49"/>
      <c r="Q93" s="49"/>
      <c r="R93" s="49"/>
      <c r="S93" s="49"/>
      <c r="T93" s="87"/>
      <c r="AT93" s="26" t="s">
        <v>149</v>
      </c>
      <c r="AU93" s="26" t="s">
        <v>84</v>
      </c>
    </row>
    <row r="94" s="1" customFormat="1" ht="16.5" customHeight="1">
      <c r="B94" s="213"/>
      <c r="C94" s="263" t="s">
        <v>155</v>
      </c>
      <c r="D94" s="263" t="s">
        <v>459</v>
      </c>
      <c r="E94" s="264" t="s">
        <v>611</v>
      </c>
      <c r="F94" s="265" t="s">
        <v>612</v>
      </c>
      <c r="G94" s="266" t="s">
        <v>418</v>
      </c>
      <c r="H94" s="267">
        <v>18</v>
      </c>
      <c r="I94" s="268"/>
      <c r="J94" s="269">
        <f>ROUND(I94*H94,2)</f>
        <v>0</v>
      </c>
      <c r="K94" s="265" t="s">
        <v>336</v>
      </c>
      <c r="L94" s="270"/>
      <c r="M94" s="271" t="s">
        <v>5</v>
      </c>
      <c r="N94" s="272" t="s">
        <v>46</v>
      </c>
      <c r="O94" s="49"/>
      <c r="P94" s="223">
        <f>O94*H94</f>
        <v>0</v>
      </c>
      <c r="Q94" s="223">
        <v>0.00031</v>
      </c>
      <c r="R94" s="223">
        <f>Q94*H94</f>
        <v>0.0055799999999999999</v>
      </c>
      <c r="S94" s="223">
        <v>0</v>
      </c>
      <c r="T94" s="224">
        <f>S94*H94</f>
        <v>0</v>
      </c>
      <c r="AR94" s="26" t="s">
        <v>433</v>
      </c>
      <c r="AT94" s="26" t="s">
        <v>459</v>
      </c>
      <c r="AU94" s="26" t="s">
        <v>84</v>
      </c>
      <c r="AY94" s="26" t="s">
        <v>142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6" t="s">
        <v>82</v>
      </c>
      <c r="BK94" s="225">
        <f>ROUND(I94*H94,2)</f>
        <v>0</v>
      </c>
      <c r="BL94" s="26" t="s">
        <v>339</v>
      </c>
      <c r="BM94" s="26" t="s">
        <v>613</v>
      </c>
    </row>
    <row r="95" s="1" customFormat="1">
      <c r="B95" s="48"/>
      <c r="D95" s="226" t="s">
        <v>149</v>
      </c>
      <c r="F95" s="227" t="s">
        <v>612</v>
      </c>
      <c r="I95" s="187"/>
      <c r="L95" s="48"/>
      <c r="M95" s="228"/>
      <c r="N95" s="49"/>
      <c r="O95" s="49"/>
      <c r="P95" s="49"/>
      <c r="Q95" s="49"/>
      <c r="R95" s="49"/>
      <c r="S95" s="49"/>
      <c r="T95" s="87"/>
      <c r="AT95" s="26" t="s">
        <v>149</v>
      </c>
      <c r="AU95" s="26" t="s">
        <v>84</v>
      </c>
    </row>
    <row r="96" s="1" customFormat="1" ht="16.5" customHeight="1">
      <c r="B96" s="213"/>
      <c r="C96" s="214" t="s">
        <v>141</v>
      </c>
      <c r="D96" s="214" t="s">
        <v>144</v>
      </c>
      <c r="E96" s="215" t="s">
        <v>614</v>
      </c>
      <c r="F96" s="216" t="s">
        <v>615</v>
      </c>
      <c r="G96" s="217" t="s">
        <v>418</v>
      </c>
      <c r="H96" s="218">
        <v>35</v>
      </c>
      <c r="I96" s="219"/>
      <c r="J96" s="220">
        <f>ROUND(I96*H96,2)</f>
        <v>0</v>
      </c>
      <c r="K96" s="216" t="s">
        <v>336</v>
      </c>
      <c r="L96" s="48"/>
      <c r="M96" s="221" t="s">
        <v>5</v>
      </c>
      <c r="N96" s="222" t="s">
        <v>46</v>
      </c>
      <c r="O96" s="49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6" t="s">
        <v>339</v>
      </c>
      <c r="AT96" s="26" t="s">
        <v>144</v>
      </c>
      <c r="AU96" s="26" t="s">
        <v>84</v>
      </c>
      <c r="AY96" s="26" t="s">
        <v>142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6" t="s">
        <v>82</v>
      </c>
      <c r="BK96" s="225">
        <f>ROUND(I96*H96,2)</f>
        <v>0</v>
      </c>
      <c r="BL96" s="26" t="s">
        <v>339</v>
      </c>
      <c r="BM96" s="26" t="s">
        <v>616</v>
      </c>
    </row>
    <row r="97" s="1" customFormat="1">
      <c r="B97" s="48"/>
      <c r="D97" s="226" t="s">
        <v>149</v>
      </c>
      <c r="F97" s="227" t="s">
        <v>617</v>
      </c>
      <c r="I97" s="187"/>
      <c r="L97" s="48"/>
      <c r="M97" s="228"/>
      <c r="N97" s="49"/>
      <c r="O97" s="49"/>
      <c r="P97" s="49"/>
      <c r="Q97" s="49"/>
      <c r="R97" s="49"/>
      <c r="S97" s="49"/>
      <c r="T97" s="87"/>
      <c r="AT97" s="26" t="s">
        <v>149</v>
      </c>
      <c r="AU97" s="26" t="s">
        <v>84</v>
      </c>
    </row>
    <row r="98" s="1" customFormat="1" ht="16.5" customHeight="1">
      <c r="B98" s="213"/>
      <c r="C98" s="263" t="s">
        <v>164</v>
      </c>
      <c r="D98" s="263" t="s">
        <v>459</v>
      </c>
      <c r="E98" s="264" t="s">
        <v>618</v>
      </c>
      <c r="F98" s="265" t="s">
        <v>619</v>
      </c>
      <c r="G98" s="266" t="s">
        <v>418</v>
      </c>
      <c r="H98" s="267">
        <v>35</v>
      </c>
      <c r="I98" s="268"/>
      <c r="J98" s="269">
        <f>ROUND(I98*H98,2)</f>
        <v>0</v>
      </c>
      <c r="K98" s="265" t="s">
        <v>336</v>
      </c>
      <c r="L98" s="270"/>
      <c r="M98" s="271" t="s">
        <v>5</v>
      </c>
      <c r="N98" s="272" t="s">
        <v>46</v>
      </c>
      <c r="O98" s="49"/>
      <c r="P98" s="223">
        <f>O98*H98</f>
        <v>0</v>
      </c>
      <c r="Q98" s="223">
        <v>0.00027</v>
      </c>
      <c r="R98" s="223">
        <f>Q98*H98</f>
        <v>0.0094500000000000001</v>
      </c>
      <c r="S98" s="223">
        <v>0</v>
      </c>
      <c r="T98" s="224">
        <f>S98*H98</f>
        <v>0</v>
      </c>
      <c r="AR98" s="26" t="s">
        <v>433</v>
      </c>
      <c r="AT98" s="26" t="s">
        <v>459</v>
      </c>
      <c r="AU98" s="26" t="s">
        <v>84</v>
      </c>
      <c r="AY98" s="26" t="s">
        <v>142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6" t="s">
        <v>82</v>
      </c>
      <c r="BK98" s="225">
        <f>ROUND(I98*H98,2)</f>
        <v>0</v>
      </c>
      <c r="BL98" s="26" t="s">
        <v>339</v>
      </c>
      <c r="BM98" s="26" t="s">
        <v>620</v>
      </c>
    </row>
    <row r="99" s="1" customFormat="1">
      <c r="B99" s="48"/>
      <c r="D99" s="226" t="s">
        <v>149</v>
      </c>
      <c r="F99" s="227" t="s">
        <v>619</v>
      </c>
      <c r="I99" s="187"/>
      <c r="L99" s="48"/>
      <c r="M99" s="228"/>
      <c r="N99" s="49"/>
      <c r="O99" s="49"/>
      <c r="P99" s="49"/>
      <c r="Q99" s="49"/>
      <c r="R99" s="49"/>
      <c r="S99" s="49"/>
      <c r="T99" s="87"/>
      <c r="AT99" s="26" t="s">
        <v>149</v>
      </c>
      <c r="AU99" s="26" t="s">
        <v>84</v>
      </c>
    </row>
    <row r="100" s="1" customFormat="1" ht="16.5" customHeight="1">
      <c r="B100" s="213"/>
      <c r="C100" s="214" t="s">
        <v>169</v>
      </c>
      <c r="D100" s="214" t="s">
        <v>144</v>
      </c>
      <c r="E100" s="215" t="s">
        <v>621</v>
      </c>
      <c r="F100" s="216" t="s">
        <v>622</v>
      </c>
      <c r="G100" s="217" t="s">
        <v>395</v>
      </c>
      <c r="H100" s="218">
        <v>6</v>
      </c>
      <c r="I100" s="219"/>
      <c r="J100" s="220">
        <f>ROUND(I100*H100,2)</f>
        <v>0</v>
      </c>
      <c r="K100" s="216" t="s">
        <v>336</v>
      </c>
      <c r="L100" s="48"/>
      <c r="M100" s="221" t="s">
        <v>5</v>
      </c>
      <c r="N100" s="222" t="s">
        <v>46</v>
      </c>
      <c r="O100" s="49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6" t="s">
        <v>339</v>
      </c>
      <c r="AT100" s="26" t="s">
        <v>144</v>
      </c>
      <c r="AU100" s="26" t="s">
        <v>84</v>
      </c>
      <c r="AY100" s="26" t="s">
        <v>142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6" t="s">
        <v>82</v>
      </c>
      <c r="BK100" s="225">
        <f>ROUND(I100*H100,2)</f>
        <v>0</v>
      </c>
      <c r="BL100" s="26" t="s">
        <v>339</v>
      </c>
      <c r="BM100" s="26" t="s">
        <v>623</v>
      </c>
    </row>
    <row r="101" s="1" customFormat="1" ht="16.5" customHeight="1">
      <c r="B101" s="213"/>
      <c r="C101" s="263" t="s">
        <v>174</v>
      </c>
      <c r="D101" s="263" t="s">
        <v>459</v>
      </c>
      <c r="E101" s="264" t="s">
        <v>624</v>
      </c>
      <c r="F101" s="265" t="s">
        <v>625</v>
      </c>
      <c r="G101" s="266" t="s">
        <v>395</v>
      </c>
      <c r="H101" s="267">
        <v>6</v>
      </c>
      <c r="I101" s="268"/>
      <c r="J101" s="269">
        <f>ROUND(I101*H101,2)</f>
        <v>0</v>
      </c>
      <c r="K101" s="265" t="s">
        <v>336</v>
      </c>
      <c r="L101" s="270"/>
      <c r="M101" s="271" t="s">
        <v>5</v>
      </c>
      <c r="N101" s="272" t="s">
        <v>46</v>
      </c>
      <c r="O101" s="49"/>
      <c r="P101" s="223">
        <f>O101*H101</f>
        <v>0</v>
      </c>
      <c r="Q101" s="223">
        <v>5.0000000000000002E-05</v>
      </c>
      <c r="R101" s="223">
        <f>Q101*H101</f>
        <v>0.00030000000000000003</v>
      </c>
      <c r="S101" s="223">
        <v>0</v>
      </c>
      <c r="T101" s="224">
        <f>S101*H101</f>
        <v>0</v>
      </c>
      <c r="AR101" s="26" t="s">
        <v>433</v>
      </c>
      <c r="AT101" s="26" t="s">
        <v>459</v>
      </c>
      <c r="AU101" s="26" t="s">
        <v>84</v>
      </c>
      <c r="AY101" s="26" t="s">
        <v>142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6" t="s">
        <v>82</v>
      </c>
      <c r="BK101" s="225">
        <f>ROUND(I101*H101,2)</f>
        <v>0</v>
      </c>
      <c r="BL101" s="26" t="s">
        <v>339</v>
      </c>
      <c r="BM101" s="26" t="s">
        <v>626</v>
      </c>
    </row>
    <row r="102" s="1" customFormat="1">
      <c r="B102" s="48"/>
      <c r="D102" s="226" t="s">
        <v>149</v>
      </c>
      <c r="F102" s="227" t="s">
        <v>627</v>
      </c>
      <c r="I102" s="187"/>
      <c r="L102" s="48"/>
      <c r="M102" s="228"/>
      <c r="N102" s="49"/>
      <c r="O102" s="49"/>
      <c r="P102" s="49"/>
      <c r="Q102" s="49"/>
      <c r="R102" s="49"/>
      <c r="S102" s="49"/>
      <c r="T102" s="87"/>
      <c r="AT102" s="26" t="s">
        <v>149</v>
      </c>
      <c r="AU102" s="26" t="s">
        <v>84</v>
      </c>
    </row>
    <row r="103" s="1" customFormat="1" ht="25.5" customHeight="1">
      <c r="B103" s="213"/>
      <c r="C103" s="214" t="s">
        <v>179</v>
      </c>
      <c r="D103" s="214" t="s">
        <v>144</v>
      </c>
      <c r="E103" s="215" t="s">
        <v>628</v>
      </c>
      <c r="F103" s="216" t="s">
        <v>629</v>
      </c>
      <c r="G103" s="217" t="s">
        <v>418</v>
      </c>
      <c r="H103" s="218">
        <v>60</v>
      </c>
      <c r="I103" s="219"/>
      <c r="J103" s="220">
        <f>ROUND(I103*H103,2)</f>
        <v>0</v>
      </c>
      <c r="K103" s="216" t="s">
        <v>336</v>
      </c>
      <c r="L103" s="48"/>
      <c r="M103" s="221" t="s">
        <v>5</v>
      </c>
      <c r="N103" s="222" t="s">
        <v>46</v>
      </c>
      <c r="O103" s="49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6" t="s">
        <v>339</v>
      </c>
      <c r="AT103" s="26" t="s">
        <v>144</v>
      </c>
      <c r="AU103" s="26" t="s">
        <v>84</v>
      </c>
      <c r="AY103" s="26" t="s">
        <v>142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6" t="s">
        <v>82</v>
      </c>
      <c r="BK103" s="225">
        <f>ROUND(I103*H103,2)</f>
        <v>0</v>
      </c>
      <c r="BL103" s="26" t="s">
        <v>339</v>
      </c>
      <c r="BM103" s="26" t="s">
        <v>630</v>
      </c>
    </row>
    <row r="104" s="1" customFormat="1">
      <c r="B104" s="48"/>
      <c r="D104" s="226" t="s">
        <v>149</v>
      </c>
      <c r="F104" s="227" t="s">
        <v>631</v>
      </c>
      <c r="I104" s="187"/>
      <c r="L104" s="48"/>
      <c r="M104" s="228"/>
      <c r="N104" s="49"/>
      <c r="O104" s="49"/>
      <c r="P104" s="49"/>
      <c r="Q104" s="49"/>
      <c r="R104" s="49"/>
      <c r="S104" s="49"/>
      <c r="T104" s="87"/>
      <c r="AT104" s="26" t="s">
        <v>149</v>
      </c>
      <c r="AU104" s="26" t="s">
        <v>84</v>
      </c>
    </row>
    <row r="105" s="1" customFormat="1" ht="16.5" customHeight="1">
      <c r="B105" s="213"/>
      <c r="C105" s="263" t="s">
        <v>184</v>
      </c>
      <c r="D105" s="263" t="s">
        <v>459</v>
      </c>
      <c r="E105" s="264" t="s">
        <v>632</v>
      </c>
      <c r="F105" s="265" t="s">
        <v>633</v>
      </c>
      <c r="G105" s="266" t="s">
        <v>418</v>
      </c>
      <c r="H105" s="267">
        <v>60</v>
      </c>
      <c r="I105" s="268"/>
      <c r="J105" s="269">
        <f>ROUND(I105*H105,2)</f>
        <v>0</v>
      </c>
      <c r="K105" s="265" t="s">
        <v>336</v>
      </c>
      <c r="L105" s="270"/>
      <c r="M105" s="271" t="s">
        <v>5</v>
      </c>
      <c r="N105" s="272" t="s">
        <v>46</v>
      </c>
      <c r="O105" s="49"/>
      <c r="P105" s="223">
        <f>O105*H105</f>
        <v>0</v>
      </c>
      <c r="Q105" s="223">
        <v>0.00012</v>
      </c>
      <c r="R105" s="223">
        <f>Q105*H105</f>
        <v>0.0071999999999999998</v>
      </c>
      <c r="S105" s="223">
        <v>0</v>
      </c>
      <c r="T105" s="224">
        <f>S105*H105</f>
        <v>0</v>
      </c>
      <c r="AR105" s="26" t="s">
        <v>433</v>
      </c>
      <c r="AT105" s="26" t="s">
        <v>459</v>
      </c>
      <c r="AU105" s="26" t="s">
        <v>84</v>
      </c>
      <c r="AY105" s="26" t="s">
        <v>142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6" t="s">
        <v>82</v>
      </c>
      <c r="BK105" s="225">
        <f>ROUND(I105*H105,2)</f>
        <v>0</v>
      </c>
      <c r="BL105" s="26" t="s">
        <v>339</v>
      </c>
      <c r="BM105" s="26" t="s">
        <v>634</v>
      </c>
    </row>
    <row r="106" s="1" customFormat="1">
      <c r="B106" s="48"/>
      <c r="D106" s="226" t="s">
        <v>149</v>
      </c>
      <c r="F106" s="227" t="s">
        <v>633</v>
      </c>
      <c r="I106" s="187"/>
      <c r="L106" s="48"/>
      <c r="M106" s="228"/>
      <c r="N106" s="49"/>
      <c r="O106" s="49"/>
      <c r="P106" s="49"/>
      <c r="Q106" s="49"/>
      <c r="R106" s="49"/>
      <c r="S106" s="49"/>
      <c r="T106" s="87"/>
      <c r="AT106" s="26" t="s">
        <v>149</v>
      </c>
      <c r="AU106" s="26" t="s">
        <v>84</v>
      </c>
    </row>
    <row r="107" s="1" customFormat="1" ht="25.5" customHeight="1">
      <c r="B107" s="213"/>
      <c r="C107" s="214" t="s">
        <v>189</v>
      </c>
      <c r="D107" s="214" t="s">
        <v>144</v>
      </c>
      <c r="E107" s="215" t="s">
        <v>635</v>
      </c>
      <c r="F107" s="216" t="s">
        <v>636</v>
      </c>
      <c r="G107" s="217" t="s">
        <v>418</v>
      </c>
      <c r="H107" s="218">
        <v>40</v>
      </c>
      <c r="I107" s="219"/>
      <c r="J107" s="220">
        <f>ROUND(I107*H107,2)</f>
        <v>0</v>
      </c>
      <c r="K107" s="216" t="s">
        <v>336</v>
      </c>
      <c r="L107" s="48"/>
      <c r="M107" s="221" t="s">
        <v>5</v>
      </c>
      <c r="N107" s="222" t="s">
        <v>46</v>
      </c>
      <c r="O107" s="49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6" t="s">
        <v>339</v>
      </c>
      <c r="AT107" s="26" t="s">
        <v>144</v>
      </c>
      <c r="AU107" s="26" t="s">
        <v>84</v>
      </c>
      <c r="AY107" s="26" t="s">
        <v>142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6" t="s">
        <v>82</v>
      </c>
      <c r="BK107" s="225">
        <f>ROUND(I107*H107,2)</f>
        <v>0</v>
      </c>
      <c r="BL107" s="26" t="s">
        <v>339</v>
      </c>
      <c r="BM107" s="26" t="s">
        <v>637</v>
      </c>
    </row>
    <row r="108" s="1" customFormat="1">
      <c r="B108" s="48"/>
      <c r="D108" s="226" t="s">
        <v>149</v>
      </c>
      <c r="F108" s="227" t="s">
        <v>638</v>
      </c>
      <c r="I108" s="187"/>
      <c r="L108" s="48"/>
      <c r="M108" s="228"/>
      <c r="N108" s="49"/>
      <c r="O108" s="49"/>
      <c r="P108" s="49"/>
      <c r="Q108" s="49"/>
      <c r="R108" s="49"/>
      <c r="S108" s="49"/>
      <c r="T108" s="87"/>
      <c r="AT108" s="26" t="s">
        <v>149</v>
      </c>
      <c r="AU108" s="26" t="s">
        <v>84</v>
      </c>
    </row>
    <row r="109" s="1" customFormat="1" ht="16.5" customHeight="1">
      <c r="B109" s="213"/>
      <c r="C109" s="263" t="s">
        <v>194</v>
      </c>
      <c r="D109" s="263" t="s">
        <v>459</v>
      </c>
      <c r="E109" s="264" t="s">
        <v>639</v>
      </c>
      <c r="F109" s="265" t="s">
        <v>640</v>
      </c>
      <c r="G109" s="266" t="s">
        <v>418</v>
      </c>
      <c r="H109" s="267">
        <v>40</v>
      </c>
      <c r="I109" s="268"/>
      <c r="J109" s="269">
        <f>ROUND(I109*H109,2)</f>
        <v>0</v>
      </c>
      <c r="K109" s="265" t="s">
        <v>336</v>
      </c>
      <c r="L109" s="270"/>
      <c r="M109" s="271" t="s">
        <v>5</v>
      </c>
      <c r="N109" s="272" t="s">
        <v>46</v>
      </c>
      <c r="O109" s="49"/>
      <c r="P109" s="223">
        <f>O109*H109</f>
        <v>0</v>
      </c>
      <c r="Q109" s="223">
        <v>0.00052999999999999998</v>
      </c>
      <c r="R109" s="223">
        <f>Q109*H109</f>
        <v>0.0212</v>
      </c>
      <c r="S109" s="223">
        <v>0</v>
      </c>
      <c r="T109" s="224">
        <f>S109*H109</f>
        <v>0</v>
      </c>
      <c r="AR109" s="26" t="s">
        <v>433</v>
      </c>
      <c r="AT109" s="26" t="s">
        <v>459</v>
      </c>
      <c r="AU109" s="26" t="s">
        <v>84</v>
      </c>
      <c r="AY109" s="26" t="s">
        <v>142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6" t="s">
        <v>82</v>
      </c>
      <c r="BK109" s="225">
        <f>ROUND(I109*H109,2)</f>
        <v>0</v>
      </c>
      <c r="BL109" s="26" t="s">
        <v>339</v>
      </c>
      <c r="BM109" s="26" t="s">
        <v>641</v>
      </c>
    </row>
    <row r="110" s="1" customFormat="1">
      <c r="B110" s="48"/>
      <c r="D110" s="226" t="s">
        <v>149</v>
      </c>
      <c r="F110" s="227" t="s">
        <v>640</v>
      </c>
      <c r="I110" s="187"/>
      <c r="L110" s="48"/>
      <c r="M110" s="228"/>
      <c r="N110" s="49"/>
      <c r="O110" s="49"/>
      <c r="P110" s="49"/>
      <c r="Q110" s="49"/>
      <c r="R110" s="49"/>
      <c r="S110" s="49"/>
      <c r="T110" s="87"/>
      <c r="AT110" s="26" t="s">
        <v>149</v>
      </c>
      <c r="AU110" s="26" t="s">
        <v>84</v>
      </c>
    </row>
    <row r="111" s="1" customFormat="1" ht="16.5" customHeight="1">
      <c r="B111" s="213"/>
      <c r="C111" s="214" t="s">
        <v>199</v>
      </c>
      <c r="D111" s="214" t="s">
        <v>144</v>
      </c>
      <c r="E111" s="215" t="s">
        <v>642</v>
      </c>
      <c r="F111" s="216" t="s">
        <v>643</v>
      </c>
      <c r="G111" s="217" t="s">
        <v>395</v>
      </c>
      <c r="H111" s="218">
        <v>4</v>
      </c>
      <c r="I111" s="219"/>
      <c r="J111" s="220">
        <f>ROUND(I111*H111,2)</f>
        <v>0</v>
      </c>
      <c r="K111" s="216" t="s">
        <v>336</v>
      </c>
      <c r="L111" s="48"/>
      <c r="M111" s="221" t="s">
        <v>5</v>
      </c>
      <c r="N111" s="222" t="s">
        <v>46</v>
      </c>
      <c r="O111" s="49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6" t="s">
        <v>339</v>
      </c>
      <c r="AT111" s="26" t="s">
        <v>144</v>
      </c>
      <c r="AU111" s="26" t="s">
        <v>84</v>
      </c>
      <c r="AY111" s="26" t="s">
        <v>142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6" t="s">
        <v>82</v>
      </c>
      <c r="BK111" s="225">
        <f>ROUND(I111*H111,2)</f>
        <v>0</v>
      </c>
      <c r="BL111" s="26" t="s">
        <v>339</v>
      </c>
      <c r="BM111" s="26" t="s">
        <v>644</v>
      </c>
    </row>
    <row r="112" s="1" customFormat="1">
      <c r="B112" s="48"/>
      <c r="D112" s="226" t="s">
        <v>149</v>
      </c>
      <c r="F112" s="227" t="s">
        <v>645</v>
      </c>
      <c r="I112" s="187"/>
      <c r="L112" s="48"/>
      <c r="M112" s="228"/>
      <c r="N112" s="49"/>
      <c r="O112" s="49"/>
      <c r="P112" s="49"/>
      <c r="Q112" s="49"/>
      <c r="R112" s="49"/>
      <c r="S112" s="49"/>
      <c r="T112" s="87"/>
      <c r="AT112" s="26" t="s">
        <v>149</v>
      </c>
      <c r="AU112" s="26" t="s">
        <v>84</v>
      </c>
    </row>
    <row r="113" s="1" customFormat="1" ht="16.5" customHeight="1">
      <c r="B113" s="213"/>
      <c r="C113" s="263" t="s">
        <v>204</v>
      </c>
      <c r="D113" s="263" t="s">
        <v>459</v>
      </c>
      <c r="E113" s="264" t="s">
        <v>646</v>
      </c>
      <c r="F113" s="265" t="s">
        <v>647</v>
      </c>
      <c r="G113" s="266" t="s">
        <v>395</v>
      </c>
      <c r="H113" s="267">
        <v>4</v>
      </c>
      <c r="I113" s="268"/>
      <c r="J113" s="269">
        <f>ROUND(I113*H113,2)</f>
        <v>0</v>
      </c>
      <c r="K113" s="265" t="s">
        <v>336</v>
      </c>
      <c r="L113" s="270"/>
      <c r="M113" s="271" t="s">
        <v>5</v>
      </c>
      <c r="N113" s="272" t="s">
        <v>46</v>
      </c>
      <c r="O113" s="49"/>
      <c r="P113" s="223">
        <f>O113*H113</f>
        <v>0</v>
      </c>
      <c r="Q113" s="223">
        <v>2.0000000000000002E-05</v>
      </c>
      <c r="R113" s="223">
        <f>Q113*H113</f>
        <v>8.0000000000000007E-05</v>
      </c>
      <c r="S113" s="223">
        <v>0</v>
      </c>
      <c r="T113" s="224">
        <f>S113*H113</f>
        <v>0</v>
      </c>
      <c r="AR113" s="26" t="s">
        <v>433</v>
      </c>
      <c r="AT113" s="26" t="s">
        <v>459</v>
      </c>
      <c r="AU113" s="26" t="s">
        <v>84</v>
      </c>
      <c r="AY113" s="26" t="s">
        <v>142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6" t="s">
        <v>82</v>
      </c>
      <c r="BK113" s="225">
        <f>ROUND(I113*H113,2)</f>
        <v>0</v>
      </c>
      <c r="BL113" s="26" t="s">
        <v>339</v>
      </c>
      <c r="BM113" s="26" t="s">
        <v>648</v>
      </c>
    </row>
    <row r="114" s="1" customFormat="1">
      <c r="B114" s="48"/>
      <c r="D114" s="226" t="s">
        <v>149</v>
      </c>
      <c r="F114" s="227" t="s">
        <v>649</v>
      </c>
      <c r="I114" s="187"/>
      <c r="L114" s="48"/>
      <c r="M114" s="228"/>
      <c r="N114" s="49"/>
      <c r="O114" s="49"/>
      <c r="P114" s="49"/>
      <c r="Q114" s="49"/>
      <c r="R114" s="49"/>
      <c r="S114" s="49"/>
      <c r="T114" s="87"/>
      <c r="AT114" s="26" t="s">
        <v>149</v>
      </c>
      <c r="AU114" s="26" t="s">
        <v>84</v>
      </c>
    </row>
    <row r="115" s="1" customFormat="1" ht="16.5" customHeight="1">
      <c r="B115" s="213"/>
      <c r="C115" s="214" t="s">
        <v>329</v>
      </c>
      <c r="D115" s="214" t="s">
        <v>144</v>
      </c>
      <c r="E115" s="215" t="s">
        <v>650</v>
      </c>
      <c r="F115" s="216" t="s">
        <v>651</v>
      </c>
      <c r="G115" s="217" t="s">
        <v>395</v>
      </c>
      <c r="H115" s="218">
        <v>3</v>
      </c>
      <c r="I115" s="219"/>
      <c r="J115" s="220">
        <f>ROUND(I115*H115,2)</f>
        <v>0</v>
      </c>
      <c r="K115" s="216" t="s">
        <v>5</v>
      </c>
      <c r="L115" s="48"/>
      <c r="M115" s="221" t="s">
        <v>5</v>
      </c>
      <c r="N115" s="222" t="s">
        <v>46</v>
      </c>
      <c r="O115" s="49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6" t="s">
        <v>339</v>
      </c>
      <c r="AT115" s="26" t="s">
        <v>144</v>
      </c>
      <c r="AU115" s="26" t="s">
        <v>84</v>
      </c>
      <c r="AY115" s="26" t="s">
        <v>142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6" t="s">
        <v>82</v>
      </c>
      <c r="BK115" s="225">
        <f>ROUND(I115*H115,2)</f>
        <v>0</v>
      </c>
      <c r="BL115" s="26" t="s">
        <v>339</v>
      </c>
      <c r="BM115" s="26" t="s">
        <v>652</v>
      </c>
    </row>
    <row r="116" s="1" customFormat="1" ht="16.5" customHeight="1">
      <c r="B116" s="213"/>
      <c r="C116" s="263" t="s">
        <v>11</v>
      </c>
      <c r="D116" s="263" t="s">
        <v>459</v>
      </c>
      <c r="E116" s="264" t="s">
        <v>653</v>
      </c>
      <c r="F116" s="265" t="s">
        <v>654</v>
      </c>
      <c r="G116" s="266" t="s">
        <v>395</v>
      </c>
      <c r="H116" s="267">
        <v>3</v>
      </c>
      <c r="I116" s="268"/>
      <c r="J116" s="269">
        <f>ROUND(I116*H116,2)</f>
        <v>0</v>
      </c>
      <c r="K116" s="265" t="s">
        <v>5</v>
      </c>
      <c r="L116" s="270"/>
      <c r="M116" s="271" t="s">
        <v>5</v>
      </c>
      <c r="N116" s="272" t="s">
        <v>46</v>
      </c>
      <c r="O116" s="49"/>
      <c r="P116" s="223">
        <f>O116*H116</f>
        <v>0</v>
      </c>
      <c r="Q116" s="223">
        <v>2.0000000000000002E-05</v>
      </c>
      <c r="R116" s="223">
        <f>Q116*H116</f>
        <v>6.0000000000000008E-05</v>
      </c>
      <c r="S116" s="223">
        <v>0</v>
      </c>
      <c r="T116" s="224">
        <f>S116*H116</f>
        <v>0</v>
      </c>
      <c r="AR116" s="26" t="s">
        <v>433</v>
      </c>
      <c r="AT116" s="26" t="s">
        <v>459</v>
      </c>
      <c r="AU116" s="26" t="s">
        <v>84</v>
      </c>
      <c r="AY116" s="26" t="s">
        <v>142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6" t="s">
        <v>82</v>
      </c>
      <c r="BK116" s="225">
        <f>ROUND(I116*H116,2)</f>
        <v>0</v>
      </c>
      <c r="BL116" s="26" t="s">
        <v>339</v>
      </c>
      <c r="BM116" s="26" t="s">
        <v>655</v>
      </c>
    </row>
    <row r="117" s="1" customFormat="1" ht="16.5" customHeight="1">
      <c r="B117" s="213"/>
      <c r="C117" s="214" t="s">
        <v>339</v>
      </c>
      <c r="D117" s="214" t="s">
        <v>144</v>
      </c>
      <c r="E117" s="215" t="s">
        <v>656</v>
      </c>
      <c r="F117" s="216" t="s">
        <v>657</v>
      </c>
      <c r="G117" s="217" t="s">
        <v>395</v>
      </c>
      <c r="H117" s="218">
        <v>3</v>
      </c>
      <c r="I117" s="219"/>
      <c r="J117" s="220">
        <f>ROUND(I117*H117,2)</f>
        <v>0</v>
      </c>
      <c r="K117" s="216" t="s">
        <v>5</v>
      </c>
      <c r="L117" s="48"/>
      <c r="M117" s="221" t="s">
        <v>5</v>
      </c>
      <c r="N117" s="222" t="s">
        <v>46</v>
      </c>
      <c r="O117" s="49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6" t="s">
        <v>339</v>
      </c>
      <c r="AT117" s="26" t="s">
        <v>144</v>
      </c>
      <c r="AU117" s="26" t="s">
        <v>84</v>
      </c>
      <c r="AY117" s="26" t="s">
        <v>142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6" t="s">
        <v>82</v>
      </c>
      <c r="BK117" s="225">
        <f>ROUND(I117*H117,2)</f>
        <v>0</v>
      </c>
      <c r="BL117" s="26" t="s">
        <v>339</v>
      </c>
      <c r="BM117" s="26" t="s">
        <v>658</v>
      </c>
    </row>
    <row r="118" s="1" customFormat="1" ht="16.5" customHeight="1">
      <c r="B118" s="213"/>
      <c r="C118" s="263" t="s">
        <v>344</v>
      </c>
      <c r="D118" s="263" t="s">
        <v>459</v>
      </c>
      <c r="E118" s="264" t="s">
        <v>659</v>
      </c>
      <c r="F118" s="265" t="s">
        <v>660</v>
      </c>
      <c r="G118" s="266" t="s">
        <v>395</v>
      </c>
      <c r="H118" s="267">
        <v>3</v>
      </c>
      <c r="I118" s="268"/>
      <c r="J118" s="269">
        <f>ROUND(I118*H118,2)</f>
        <v>0</v>
      </c>
      <c r="K118" s="265" t="s">
        <v>5</v>
      </c>
      <c r="L118" s="270"/>
      <c r="M118" s="271" t="s">
        <v>5</v>
      </c>
      <c r="N118" s="272" t="s">
        <v>46</v>
      </c>
      <c r="O118" s="49"/>
      <c r="P118" s="223">
        <f>O118*H118</f>
        <v>0</v>
      </c>
      <c r="Q118" s="223">
        <v>2.0000000000000002E-05</v>
      </c>
      <c r="R118" s="223">
        <f>Q118*H118</f>
        <v>6.0000000000000008E-05</v>
      </c>
      <c r="S118" s="223">
        <v>0</v>
      </c>
      <c r="T118" s="224">
        <f>S118*H118</f>
        <v>0</v>
      </c>
      <c r="AR118" s="26" t="s">
        <v>433</v>
      </c>
      <c r="AT118" s="26" t="s">
        <v>459</v>
      </c>
      <c r="AU118" s="26" t="s">
        <v>84</v>
      </c>
      <c r="AY118" s="26" t="s">
        <v>142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6" t="s">
        <v>82</v>
      </c>
      <c r="BK118" s="225">
        <f>ROUND(I118*H118,2)</f>
        <v>0</v>
      </c>
      <c r="BL118" s="26" t="s">
        <v>339</v>
      </c>
      <c r="BM118" s="26" t="s">
        <v>661</v>
      </c>
    </row>
    <row r="119" s="1" customFormat="1" ht="16.5" customHeight="1">
      <c r="B119" s="213"/>
      <c r="C119" s="214" t="s">
        <v>349</v>
      </c>
      <c r="D119" s="214" t="s">
        <v>144</v>
      </c>
      <c r="E119" s="215" t="s">
        <v>662</v>
      </c>
      <c r="F119" s="216" t="s">
        <v>663</v>
      </c>
      <c r="G119" s="217" t="s">
        <v>395</v>
      </c>
      <c r="H119" s="218">
        <v>8</v>
      </c>
      <c r="I119" s="219"/>
      <c r="J119" s="220">
        <f>ROUND(I119*H119,2)</f>
        <v>0</v>
      </c>
      <c r="K119" s="216" t="s">
        <v>336</v>
      </c>
      <c r="L119" s="48"/>
      <c r="M119" s="221" t="s">
        <v>5</v>
      </c>
      <c r="N119" s="222" t="s">
        <v>46</v>
      </c>
      <c r="O119" s="49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6" t="s">
        <v>339</v>
      </c>
      <c r="AT119" s="26" t="s">
        <v>144</v>
      </c>
      <c r="AU119" s="26" t="s">
        <v>84</v>
      </c>
      <c r="AY119" s="26" t="s">
        <v>142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6" t="s">
        <v>82</v>
      </c>
      <c r="BK119" s="225">
        <f>ROUND(I119*H119,2)</f>
        <v>0</v>
      </c>
      <c r="BL119" s="26" t="s">
        <v>339</v>
      </c>
      <c r="BM119" s="26" t="s">
        <v>664</v>
      </c>
    </row>
    <row r="120" s="1" customFormat="1">
      <c r="B120" s="48"/>
      <c r="D120" s="226" t="s">
        <v>149</v>
      </c>
      <c r="F120" s="227" t="s">
        <v>665</v>
      </c>
      <c r="I120" s="187"/>
      <c r="L120" s="48"/>
      <c r="M120" s="228"/>
      <c r="N120" s="49"/>
      <c r="O120" s="49"/>
      <c r="P120" s="49"/>
      <c r="Q120" s="49"/>
      <c r="R120" s="49"/>
      <c r="S120" s="49"/>
      <c r="T120" s="87"/>
      <c r="AT120" s="26" t="s">
        <v>149</v>
      </c>
      <c r="AU120" s="26" t="s">
        <v>84</v>
      </c>
    </row>
    <row r="121" s="1" customFormat="1" ht="16.5" customHeight="1">
      <c r="B121" s="213"/>
      <c r="C121" s="263" t="s">
        <v>354</v>
      </c>
      <c r="D121" s="263" t="s">
        <v>459</v>
      </c>
      <c r="E121" s="264" t="s">
        <v>666</v>
      </c>
      <c r="F121" s="265" t="s">
        <v>667</v>
      </c>
      <c r="G121" s="266" t="s">
        <v>395</v>
      </c>
      <c r="H121" s="267">
        <v>8</v>
      </c>
      <c r="I121" s="268"/>
      <c r="J121" s="269">
        <f>ROUND(I121*H121,2)</f>
        <v>0</v>
      </c>
      <c r="K121" s="265" t="s">
        <v>336</v>
      </c>
      <c r="L121" s="270"/>
      <c r="M121" s="271" t="s">
        <v>5</v>
      </c>
      <c r="N121" s="272" t="s">
        <v>46</v>
      </c>
      <c r="O121" s="49"/>
      <c r="P121" s="223">
        <f>O121*H121</f>
        <v>0</v>
      </c>
      <c r="Q121" s="223">
        <v>0.0050000000000000001</v>
      </c>
      <c r="R121" s="223">
        <f>Q121*H121</f>
        <v>0.040000000000000001</v>
      </c>
      <c r="S121" s="223">
        <v>0</v>
      </c>
      <c r="T121" s="224">
        <f>S121*H121</f>
        <v>0</v>
      </c>
      <c r="AR121" s="26" t="s">
        <v>433</v>
      </c>
      <c r="AT121" s="26" t="s">
        <v>459</v>
      </c>
      <c r="AU121" s="26" t="s">
        <v>84</v>
      </c>
      <c r="AY121" s="26" t="s">
        <v>142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6" t="s">
        <v>82</v>
      </c>
      <c r="BK121" s="225">
        <f>ROUND(I121*H121,2)</f>
        <v>0</v>
      </c>
      <c r="BL121" s="26" t="s">
        <v>339</v>
      </c>
      <c r="BM121" s="26" t="s">
        <v>668</v>
      </c>
    </row>
    <row r="122" s="1" customFormat="1">
      <c r="B122" s="48"/>
      <c r="D122" s="226" t="s">
        <v>149</v>
      </c>
      <c r="F122" s="227" t="s">
        <v>669</v>
      </c>
      <c r="I122" s="187"/>
      <c r="L122" s="48"/>
      <c r="M122" s="228"/>
      <c r="N122" s="49"/>
      <c r="O122" s="49"/>
      <c r="P122" s="49"/>
      <c r="Q122" s="49"/>
      <c r="R122" s="49"/>
      <c r="S122" s="49"/>
      <c r="T122" s="87"/>
      <c r="AT122" s="26" t="s">
        <v>149</v>
      </c>
      <c r="AU122" s="26" t="s">
        <v>84</v>
      </c>
    </row>
    <row r="123" s="1" customFormat="1" ht="16.5" customHeight="1">
      <c r="B123" s="213"/>
      <c r="C123" s="263" t="s">
        <v>359</v>
      </c>
      <c r="D123" s="263" t="s">
        <v>459</v>
      </c>
      <c r="E123" s="264" t="s">
        <v>670</v>
      </c>
      <c r="F123" s="265" t="s">
        <v>671</v>
      </c>
      <c r="G123" s="266" t="s">
        <v>395</v>
      </c>
      <c r="H123" s="267">
        <v>8</v>
      </c>
      <c r="I123" s="268"/>
      <c r="J123" s="269">
        <f>ROUND(I123*H123,2)</f>
        <v>0</v>
      </c>
      <c r="K123" s="265" t="s">
        <v>5</v>
      </c>
      <c r="L123" s="270"/>
      <c r="M123" s="271" t="s">
        <v>5</v>
      </c>
      <c r="N123" s="272" t="s">
        <v>46</v>
      </c>
      <c r="O123" s="49"/>
      <c r="P123" s="223">
        <f>O123*H123</f>
        <v>0</v>
      </c>
      <c r="Q123" s="223">
        <v>0.0050000000000000001</v>
      </c>
      <c r="R123" s="223">
        <f>Q123*H123</f>
        <v>0.040000000000000001</v>
      </c>
      <c r="S123" s="223">
        <v>0</v>
      </c>
      <c r="T123" s="224">
        <f>S123*H123</f>
        <v>0</v>
      </c>
      <c r="AR123" s="26" t="s">
        <v>433</v>
      </c>
      <c r="AT123" s="26" t="s">
        <v>459</v>
      </c>
      <c r="AU123" s="26" t="s">
        <v>84</v>
      </c>
      <c r="AY123" s="26" t="s">
        <v>142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6" t="s">
        <v>82</v>
      </c>
      <c r="BK123" s="225">
        <f>ROUND(I123*H123,2)</f>
        <v>0</v>
      </c>
      <c r="BL123" s="26" t="s">
        <v>339</v>
      </c>
      <c r="BM123" s="26" t="s">
        <v>672</v>
      </c>
    </row>
    <row r="124" s="1" customFormat="1">
      <c r="B124" s="48"/>
      <c r="D124" s="226" t="s">
        <v>149</v>
      </c>
      <c r="F124" s="227" t="s">
        <v>669</v>
      </c>
      <c r="I124" s="187"/>
      <c r="L124" s="48"/>
      <c r="M124" s="228"/>
      <c r="N124" s="49"/>
      <c r="O124" s="49"/>
      <c r="P124" s="49"/>
      <c r="Q124" s="49"/>
      <c r="R124" s="49"/>
      <c r="S124" s="49"/>
      <c r="T124" s="87"/>
      <c r="AT124" s="26" t="s">
        <v>149</v>
      </c>
      <c r="AU124" s="26" t="s">
        <v>84</v>
      </c>
    </row>
    <row r="125" s="1" customFormat="1" ht="16.5" customHeight="1">
      <c r="B125" s="213"/>
      <c r="C125" s="214" t="s">
        <v>10</v>
      </c>
      <c r="D125" s="214" t="s">
        <v>144</v>
      </c>
      <c r="E125" s="215" t="s">
        <v>673</v>
      </c>
      <c r="F125" s="216" t="s">
        <v>674</v>
      </c>
      <c r="G125" s="217" t="s">
        <v>207</v>
      </c>
      <c r="H125" s="218">
        <v>1</v>
      </c>
      <c r="I125" s="219"/>
      <c r="J125" s="220">
        <f>ROUND(I125*H125,2)</f>
        <v>0</v>
      </c>
      <c r="K125" s="216" t="s">
        <v>5</v>
      </c>
      <c r="L125" s="48"/>
      <c r="M125" s="221" t="s">
        <v>5</v>
      </c>
      <c r="N125" s="222" t="s">
        <v>46</v>
      </c>
      <c r="O125" s="49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AR125" s="26" t="s">
        <v>339</v>
      </c>
      <c r="AT125" s="26" t="s">
        <v>144</v>
      </c>
      <c r="AU125" s="26" t="s">
        <v>84</v>
      </c>
      <c r="AY125" s="26" t="s">
        <v>142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6" t="s">
        <v>82</v>
      </c>
      <c r="BK125" s="225">
        <f>ROUND(I125*H125,2)</f>
        <v>0</v>
      </c>
      <c r="BL125" s="26" t="s">
        <v>339</v>
      </c>
      <c r="BM125" s="26" t="s">
        <v>675</v>
      </c>
    </row>
    <row r="126" s="1" customFormat="1" ht="16.5" customHeight="1">
      <c r="B126" s="213"/>
      <c r="C126" s="214" t="s">
        <v>370</v>
      </c>
      <c r="D126" s="214" t="s">
        <v>144</v>
      </c>
      <c r="E126" s="215" t="s">
        <v>676</v>
      </c>
      <c r="F126" s="216" t="s">
        <v>677</v>
      </c>
      <c r="G126" s="217" t="s">
        <v>395</v>
      </c>
      <c r="H126" s="218">
        <v>1</v>
      </c>
      <c r="I126" s="219"/>
      <c r="J126" s="220">
        <f>ROUND(I126*H126,2)</f>
        <v>0</v>
      </c>
      <c r="K126" s="216" t="s">
        <v>5</v>
      </c>
      <c r="L126" s="48"/>
      <c r="M126" s="221" t="s">
        <v>5</v>
      </c>
      <c r="N126" s="222" t="s">
        <v>46</v>
      </c>
      <c r="O126" s="49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6" t="s">
        <v>339</v>
      </c>
      <c r="AT126" s="26" t="s">
        <v>144</v>
      </c>
      <c r="AU126" s="26" t="s">
        <v>84</v>
      </c>
      <c r="AY126" s="26" t="s">
        <v>142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6" t="s">
        <v>82</v>
      </c>
      <c r="BK126" s="225">
        <f>ROUND(I126*H126,2)</f>
        <v>0</v>
      </c>
      <c r="BL126" s="26" t="s">
        <v>339</v>
      </c>
      <c r="BM126" s="26" t="s">
        <v>678</v>
      </c>
    </row>
    <row r="127" s="1" customFormat="1" ht="16.5" customHeight="1">
      <c r="B127" s="213"/>
      <c r="C127" s="263" t="s">
        <v>376</v>
      </c>
      <c r="D127" s="263" t="s">
        <v>459</v>
      </c>
      <c r="E127" s="264" t="s">
        <v>679</v>
      </c>
      <c r="F127" s="265" t="s">
        <v>680</v>
      </c>
      <c r="G127" s="266" t="s">
        <v>395</v>
      </c>
      <c r="H127" s="267">
        <v>1</v>
      </c>
      <c r="I127" s="268"/>
      <c r="J127" s="269">
        <f>ROUND(I127*H127,2)</f>
        <v>0</v>
      </c>
      <c r="K127" s="265" t="s">
        <v>336</v>
      </c>
      <c r="L127" s="270"/>
      <c r="M127" s="271" t="s">
        <v>5</v>
      </c>
      <c r="N127" s="272" t="s">
        <v>46</v>
      </c>
      <c r="O127" s="49"/>
      <c r="P127" s="223">
        <f>O127*H127</f>
        <v>0</v>
      </c>
      <c r="Q127" s="223">
        <v>0.0080999999999999996</v>
      </c>
      <c r="R127" s="223">
        <f>Q127*H127</f>
        <v>0.0080999999999999996</v>
      </c>
      <c r="S127" s="223">
        <v>0</v>
      </c>
      <c r="T127" s="224">
        <f>S127*H127</f>
        <v>0</v>
      </c>
      <c r="AR127" s="26" t="s">
        <v>433</v>
      </c>
      <c r="AT127" s="26" t="s">
        <v>459</v>
      </c>
      <c r="AU127" s="26" t="s">
        <v>84</v>
      </c>
      <c r="AY127" s="26" t="s">
        <v>142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6" t="s">
        <v>82</v>
      </c>
      <c r="BK127" s="225">
        <f>ROUND(I127*H127,2)</f>
        <v>0</v>
      </c>
      <c r="BL127" s="26" t="s">
        <v>339</v>
      </c>
      <c r="BM127" s="26" t="s">
        <v>681</v>
      </c>
    </row>
    <row r="128" s="1" customFormat="1">
      <c r="B128" s="48"/>
      <c r="D128" s="226" t="s">
        <v>149</v>
      </c>
      <c r="F128" s="227" t="s">
        <v>682</v>
      </c>
      <c r="I128" s="18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149</v>
      </c>
      <c r="AU128" s="26" t="s">
        <v>84</v>
      </c>
    </row>
    <row r="129" s="1" customFormat="1" ht="16.5" customHeight="1">
      <c r="B129" s="213"/>
      <c r="C129" s="214" t="s">
        <v>381</v>
      </c>
      <c r="D129" s="214" t="s">
        <v>144</v>
      </c>
      <c r="E129" s="215" t="s">
        <v>683</v>
      </c>
      <c r="F129" s="216" t="s">
        <v>684</v>
      </c>
      <c r="G129" s="217" t="s">
        <v>147</v>
      </c>
      <c r="H129" s="218">
        <v>1</v>
      </c>
      <c r="I129" s="219"/>
      <c r="J129" s="220">
        <f>ROUND(I129*H129,2)</f>
        <v>0</v>
      </c>
      <c r="K129" s="216" t="s">
        <v>5</v>
      </c>
      <c r="L129" s="48"/>
      <c r="M129" s="221" t="s">
        <v>5</v>
      </c>
      <c r="N129" s="222" t="s">
        <v>46</v>
      </c>
      <c r="O129" s="49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6" t="s">
        <v>339</v>
      </c>
      <c r="AT129" s="26" t="s">
        <v>144</v>
      </c>
      <c r="AU129" s="26" t="s">
        <v>84</v>
      </c>
      <c r="AY129" s="26" t="s">
        <v>142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6" t="s">
        <v>82</v>
      </c>
      <c r="BK129" s="225">
        <f>ROUND(I129*H129,2)</f>
        <v>0</v>
      </c>
      <c r="BL129" s="26" t="s">
        <v>339</v>
      </c>
      <c r="BM129" s="26" t="s">
        <v>685</v>
      </c>
    </row>
    <row r="130" s="1" customFormat="1" ht="16.5" customHeight="1">
      <c r="B130" s="213"/>
      <c r="C130" s="214" t="s">
        <v>386</v>
      </c>
      <c r="D130" s="214" t="s">
        <v>144</v>
      </c>
      <c r="E130" s="215" t="s">
        <v>686</v>
      </c>
      <c r="F130" s="216" t="s">
        <v>687</v>
      </c>
      <c r="G130" s="217" t="s">
        <v>688</v>
      </c>
      <c r="H130" s="218">
        <v>1</v>
      </c>
      <c r="I130" s="219"/>
      <c r="J130" s="220">
        <f>ROUND(I130*H130,2)</f>
        <v>0</v>
      </c>
      <c r="K130" s="216" t="s">
        <v>5</v>
      </c>
      <c r="L130" s="48"/>
      <c r="M130" s="221" t="s">
        <v>5</v>
      </c>
      <c r="N130" s="222" t="s">
        <v>46</v>
      </c>
      <c r="O130" s="49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AR130" s="26" t="s">
        <v>339</v>
      </c>
      <c r="AT130" s="26" t="s">
        <v>144</v>
      </c>
      <c r="AU130" s="26" t="s">
        <v>84</v>
      </c>
      <c r="AY130" s="26" t="s">
        <v>142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26" t="s">
        <v>82</v>
      </c>
      <c r="BK130" s="225">
        <f>ROUND(I130*H130,2)</f>
        <v>0</v>
      </c>
      <c r="BL130" s="26" t="s">
        <v>339</v>
      </c>
      <c r="BM130" s="26" t="s">
        <v>689</v>
      </c>
    </row>
    <row r="131" s="1" customFormat="1" ht="25.5" customHeight="1">
      <c r="B131" s="213"/>
      <c r="C131" s="214" t="s">
        <v>392</v>
      </c>
      <c r="D131" s="214" t="s">
        <v>144</v>
      </c>
      <c r="E131" s="215" t="s">
        <v>690</v>
      </c>
      <c r="F131" s="216" t="s">
        <v>691</v>
      </c>
      <c r="G131" s="217" t="s">
        <v>688</v>
      </c>
      <c r="H131" s="218">
        <v>1</v>
      </c>
      <c r="I131" s="219"/>
      <c r="J131" s="220">
        <f>ROUND(I131*H131,2)</f>
        <v>0</v>
      </c>
      <c r="K131" s="216" t="s">
        <v>5</v>
      </c>
      <c r="L131" s="48"/>
      <c r="M131" s="221" t="s">
        <v>5</v>
      </c>
      <c r="N131" s="222" t="s">
        <v>46</v>
      </c>
      <c r="O131" s="49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6" t="s">
        <v>339</v>
      </c>
      <c r="AT131" s="26" t="s">
        <v>144</v>
      </c>
      <c r="AU131" s="26" t="s">
        <v>84</v>
      </c>
      <c r="AY131" s="26" t="s">
        <v>142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6" t="s">
        <v>82</v>
      </c>
      <c r="BK131" s="225">
        <f>ROUND(I131*H131,2)</f>
        <v>0</v>
      </c>
      <c r="BL131" s="26" t="s">
        <v>339</v>
      </c>
      <c r="BM131" s="26" t="s">
        <v>692</v>
      </c>
    </row>
    <row r="132" s="11" customFormat="1" ht="29.88" customHeight="1">
      <c r="B132" s="200"/>
      <c r="D132" s="201" t="s">
        <v>74</v>
      </c>
      <c r="E132" s="211" t="s">
        <v>693</v>
      </c>
      <c r="F132" s="211" t="s">
        <v>694</v>
      </c>
      <c r="I132" s="203"/>
      <c r="J132" s="212">
        <f>BK132</f>
        <v>0</v>
      </c>
      <c r="L132" s="200"/>
      <c r="M132" s="205"/>
      <c r="N132" s="206"/>
      <c r="O132" s="206"/>
      <c r="P132" s="207">
        <f>SUM(P133:P141)</f>
        <v>0</v>
      </c>
      <c r="Q132" s="206"/>
      <c r="R132" s="207">
        <f>SUM(R133:R141)</f>
        <v>0.0054800000000000005</v>
      </c>
      <c r="S132" s="206"/>
      <c r="T132" s="208">
        <f>SUM(T133:T141)</f>
        <v>0</v>
      </c>
      <c r="AR132" s="201" t="s">
        <v>84</v>
      </c>
      <c r="AT132" s="209" t="s">
        <v>74</v>
      </c>
      <c r="AU132" s="209" t="s">
        <v>82</v>
      </c>
      <c r="AY132" s="201" t="s">
        <v>142</v>
      </c>
      <c r="BK132" s="210">
        <f>SUM(BK133:BK141)</f>
        <v>0</v>
      </c>
    </row>
    <row r="133" s="1" customFormat="1" ht="16.5" customHeight="1">
      <c r="B133" s="213"/>
      <c r="C133" s="214" t="s">
        <v>398</v>
      </c>
      <c r="D133" s="214" t="s">
        <v>144</v>
      </c>
      <c r="E133" s="215" t="s">
        <v>695</v>
      </c>
      <c r="F133" s="216" t="s">
        <v>696</v>
      </c>
      <c r="G133" s="217" t="s">
        <v>395</v>
      </c>
      <c r="H133" s="218">
        <v>3</v>
      </c>
      <c r="I133" s="219"/>
      <c r="J133" s="220">
        <f>ROUND(I133*H133,2)</f>
        <v>0</v>
      </c>
      <c r="K133" s="216" t="s">
        <v>336</v>
      </c>
      <c r="L133" s="48"/>
      <c r="M133" s="221" t="s">
        <v>5</v>
      </c>
      <c r="N133" s="222" t="s">
        <v>46</v>
      </c>
      <c r="O133" s="49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6" t="s">
        <v>339</v>
      </c>
      <c r="AT133" s="26" t="s">
        <v>144</v>
      </c>
      <c r="AU133" s="26" t="s">
        <v>84</v>
      </c>
      <c r="AY133" s="26" t="s">
        <v>142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6" t="s">
        <v>82</v>
      </c>
      <c r="BK133" s="225">
        <f>ROUND(I133*H133,2)</f>
        <v>0</v>
      </c>
      <c r="BL133" s="26" t="s">
        <v>339</v>
      </c>
      <c r="BM133" s="26" t="s">
        <v>697</v>
      </c>
    </row>
    <row r="134" s="1" customFormat="1" ht="16.5" customHeight="1">
      <c r="B134" s="213"/>
      <c r="C134" s="263" t="s">
        <v>406</v>
      </c>
      <c r="D134" s="263" t="s">
        <v>459</v>
      </c>
      <c r="E134" s="264" t="s">
        <v>698</v>
      </c>
      <c r="F134" s="265" t="s">
        <v>699</v>
      </c>
      <c r="G134" s="266" t="s">
        <v>395</v>
      </c>
      <c r="H134" s="267">
        <v>3</v>
      </c>
      <c r="I134" s="268"/>
      <c r="J134" s="269">
        <f>ROUND(I134*H134,2)</f>
        <v>0</v>
      </c>
      <c r="K134" s="265" t="s">
        <v>336</v>
      </c>
      <c r="L134" s="270"/>
      <c r="M134" s="271" t="s">
        <v>5</v>
      </c>
      <c r="N134" s="272" t="s">
        <v>46</v>
      </c>
      <c r="O134" s="49"/>
      <c r="P134" s="223">
        <f>O134*H134</f>
        <v>0</v>
      </c>
      <c r="Q134" s="223">
        <v>0.00040000000000000002</v>
      </c>
      <c r="R134" s="223">
        <f>Q134*H134</f>
        <v>0.0012000000000000001</v>
      </c>
      <c r="S134" s="223">
        <v>0</v>
      </c>
      <c r="T134" s="224">
        <f>S134*H134</f>
        <v>0</v>
      </c>
      <c r="AR134" s="26" t="s">
        <v>433</v>
      </c>
      <c r="AT134" s="26" t="s">
        <v>459</v>
      </c>
      <c r="AU134" s="26" t="s">
        <v>84</v>
      </c>
      <c r="AY134" s="26" t="s">
        <v>142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6" t="s">
        <v>82</v>
      </c>
      <c r="BK134" s="225">
        <f>ROUND(I134*H134,2)</f>
        <v>0</v>
      </c>
      <c r="BL134" s="26" t="s">
        <v>339</v>
      </c>
      <c r="BM134" s="26" t="s">
        <v>700</v>
      </c>
    </row>
    <row r="135" s="1" customFormat="1" ht="16.5" customHeight="1">
      <c r="B135" s="213"/>
      <c r="C135" s="214" t="s">
        <v>415</v>
      </c>
      <c r="D135" s="214" t="s">
        <v>144</v>
      </c>
      <c r="E135" s="215" t="s">
        <v>701</v>
      </c>
      <c r="F135" s="216" t="s">
        <v>702</v>
      </c>
      <c r="G135" s="217" t="s">
        <v>395</v>
      </c>
      <c r="H135" s="218">
        <v>6</v>
      </c>
      <c r="I135" s="219"/>
      <c r="J135" s="220">
        <f>ROUND(I135*H135,2)</f>
        <v>0</v>
      </c>
      <c r="K135" s="216" t="s">
        <v>336</v>
      </c>
      <c r="L135" s="48"/>
      <c r="M135" s="221" t="s">
        <v>5</v>
      </c>
      <c r="N135" s="222" t="s">
        <v>46</v>
      </c>
      <c r="O135" s="49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AR135" s="26" t="s">
        <v>339</v>
      </c>
      <c r="AT135" s="26" t="s">
        <v>144</v>
      </c>
      <c r="AU135" s="26" t="s">
        <v>84</v>
      </c>
      <c r="AY135" s="26" t="s">
        <v>142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26" t="s">
        <v>82</v>
      </c>
      <c r="BK135" s="225">
        <f>ROUND(I135*H135,2)</f>
        <v>0</v>
      </c>
      <c r="BL135" s="26" t="s">
        <v>339</v>
      </c>
      <c r="BM135" s="26" t="s">
        <v>703</v>
      </c>
    </row>
    <row r="136" s="1" customFormat="1" ht="16.5" customHeight="1">
      <c r="B136" s="213"/>
      <c r="C136" s="263" t="s">
        <v>423</v>
      </c>
      <c r="D136" s="263" t="s">
        <v>459</v>
      </c>
      <c r="E136" s="264" t="s">
        <v>704</v>
      </c>
      <c r="F136" s="265" t="s">
        <v>705</v>
      </c>
      <c r="G136" s="266" t="s">
        <v>395</v>
      </c>
      <c r="H136" s="267">
        <v>3</v>
      </c>
      <c r="I136" s="268"/>
      <c r="J136" s="269">
        <f>ROUND(I136*H136,2)</f>
        <v>0</v>
      </c>
      <c r="K136" s="265" t="s">
        <v>336</v>
      </c>
      <c r="L136" s="270"/>
      <c r="M136" s="271" t="s">
        <v>5</v>
      </c>
      <c r="N136" s="272" t="s">
        <v>46</v>
      </c>
      <c r="O136" s="49"/>
      <c r="P136" s="223">
        <f>O136*H136</f>
        <v>0</v>
      </c>
      <c r="Q136" s="223">
        <v>0.00040000000000000002</v>
      </c>
      <c r="R136" s="223">
        <f>Q136*H136</f>
        <v>0.0012000000000000001</v>
      </c>
      <c r="S136" s="223">
        <v>0</v>
      </c>
      <c r="T136" s="224">
        <f>S136*H136</f>
        <v>0</v>
      </c>
      <c r="AR136" s="26" t="s">
        <v>433</v>
      </c>
      <c r="AT136" s="26" t="s">
        <v>459</v>
      </c>
      <c r="AU136" s="26" t="s">
        <v>84</v>
      </c>
      <c r="AY136" s="26" t="s">
        <v>142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6" t="s">
        <v>82</v>
      </c>
      <c r="BK136" s="225">
        <f>ROUND(I136*H136,2)</f>
        <v>0</v>
      </c>
      <c r="BL136" s="26" t="s">
        <v>339</v>
      </c>
      <c r="BM136" s="26" t="s">
        <v>706</v>
      </c>
    </row>
    <row r="137" s="1" customFormat="1" ht="16.5" customHeight="1">
      <c r="B137" s="213"/>
      <c r="C137" s="263" t="s">
        <v>428</v>
      </c>
      <c r="D137" s="263" t="s">
        <v>459</v>
      </c>
      <c r="E137" s="264" t="s">
        <v>707</v>
      </c>
      <c r="F137" s="265" t="s">
        <v>708</v>
      </c>
      <c r="G137" s="266" t="s">
        <v>395</v>
      </c>
      <c r="H137" s="267">
        <v>3</v>
      </c>
      <c r="I137" s="268"/>
      <c r="J137" s="269">
        <f>ROUND(I137*H137,2)</f>
        <v>0</v>
      </c>
      <c r="K137" s="265" t="s">
        <v>336</v>
      </c>
      <c r="L137" s="270"/>
      <c r="M137" s="271" t="s">
        <v>5</v>
      </c>
      <c r="N137" s="272" t="s">
        <v>46</v>
      </c>
      <c r="O137" s="49"/>
      <c r="P137" s="223">
        <f>O137*H137</f>
        <v>0</v>
      </c>
      <c r="Q137" s="223">
        <v>0.00040000000000000002</v>
      </c>
      <c r="R137" s="223">
        <f>Q137*H137</f>
        <v>0.0012000000000000001</v>
      </c>
      <c r="S137" s="223">
        <v>0</v>
      </c>
      <c r="T137" s="224">
        <f>S137*H137</f>
        <v>0</v>
      </c>
      <c r="AR137" s="26" t="s">
        <v>433</v>
      </c>
      <c r="AT137" s="26" t="s">
        <v>459</v>
      </c>
      <c r="AU137" s="26" t="s">
        <v>84</v>
      </c>
      <c r="AY137" s="26" t="s">
        <v>142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6" t="s">
        <v>82</v>
      </c>
      <c r="BK137" s="225">
        <f>ROUND(I137*H137,2)</f>
        <v>0</v>
      </c>
      <c r="BL137" s="26" t="s">
        <v>339</v>
      </c>
      <c r="BM137" s="26" t="s">
        <v>709</v>
      </c>
    </row>
    <row r="138" s="1" customFormat="1">
      <c r="B138" s="48"/>
      <c r="D138" s="226" t="s">
        <v>149</v>
      </c>
      <c r="F138" s="227" t="s">
        <v>708</v>
      </c>
      <c r="I138" s="187"/>
      <c r="L138" s="48"/>
      <c r="M138" s="228"/>
      <c r="N138" s="49"/>
      <c r="O138" s="49"/>
      <c r="P138" s="49"/>
      <c r="Q138" s="49"/>
      <c r="R138" s="49"/>
      <c r="S138" s="49"/>
      <c r="T138" s="87"/>
      <c r="AT138" s="26" t="s">
        <v>149</v>
      </c>
      <c r="AU138" s="26" t="s">
        <v>84</v>
      </c>
    </row>
    <row r="139" s="1" customFormat="1" ht="16.5" customHeight="1">
      <c r="B139" s="213"/>
      <c r="C139" s="214" t="s">
        <v>433</v>
      </c>
      <c r="D139" s="214" t="s">
        <v>144</v>
      </c>
      <c r="E139" s="215" t="s">
        <v>710</v>
      </c>
      <c r="F139" s="216" t="s">
        <v>711</v>
      </c>
      <c r="G139" s="217" t="s">
        <v>395</v>
      </c>
      <c r="H139" s="218">
        <v>3</v>
      </c>
      <c r="I139" s="219"/>
      <c r="J139" s="220">
        <f>ROUND(I139*H139,2)</f>
        <v>0</v>
      </c>
      <c r="K139" s="216" t="s">
        <v>336</v>
      </c>
      <c r="L139" s="48"/>
      <c r="M139" s="221" t="s">
        <v>5</v>
      </c>
      <c r="N139" s="222" t="s">
        <v>46</v>
      </c>
      <c r="O139" s="49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AR139" s="26" t="s">
        <v>339</v>
      </c>
      <c r="AT139" s="26" t="s">
        <v>144</v>
      </c>
      <c r="AU139" s="26" t="s">
        <v>84</v>
      </c>
      <c r="AY139" s="26" t="s">
        <v>142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6" t="s">
        <v>82</v>
      </c>
      <c r="BK139" s="225">
        <f>ROUND(I139*H139,2)</f>
        <v>0</v>
      </c>
      <c r="BL139" s="26" t="s">
        <v>339</v>
      </c>
      <c r="BM139" s="26" t="s">
        <v>712</v>
      </c>
    </row>
    <row r="140" s="1" customFormat="1" ht="16.5" customHeight="1">
      <c r="B140" s="213"/>
      <c r="C140" s="263" t="s">
        <v>439</v>
      </c>
      <c r="D140" s="263" t="s">
        <v>459</v>
      </c>
      <c r="E140" s="264" t="s">
        <v>713</v>
      </c>
      <c r="F140" s="265" t="s">
        <v>714</v>
      </c>
      <c r="G140" s="266" t="s">
        <v>395</v>
      </c>
      <c r="H140" s="267">
        <v>1</v>
      </c>
      <c r="I140" s="268"/>
      <c r="J140" s="269">
        <f>ROUND(I140*H140,2)</f>
        <v>0</v>
      </c>
      <c r="K140" s="265" t="s">
        <v>5</v>
      </c>
      <c r="L140" s="270"/>
      <c r="M140" s="271" t="s">
        <v>5</v>
      </c>
      <c r="N140" s="272" t="s">
        <v>46</v>
      </c>
      <c r="O140" s="49"/>
      <c r="P140" s="223">
        <f>O140*H140</f>
        <v>0</v>
      </c>
      <c r="Q140" s="223">
        <v>0.00046999999999999999</v>
      </c>
      <c r="R140" s="223">
        <f>Q140*H140</f>
        <v>0.00046999999999999999</v>
      </c>
      <c r="S140" s="223">
        <v>0</v>
      </c>
      <c r="T140" s="224">
        <f>S140*H140</f>
        <v>0</v>
      </c>
      <c r="AR140" s="26" t="s">
        <v>433</v>
      </c>
      <c r="AT140" s="26" t="s">
        <v>459</v>
      </c>
      <c r="AU140" s="26" t="s">
        <v>84</v>
      </c>
      <c r="AY140" s="26" t="s">
        <v>142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6" t="s">
        <v>82</v>
      </c>
      <c r="BK140" s="225">
        <f>ROUND(I140*H140,2)</f>
        <v>0</v>
      </c>
      <c r="BL140" s="26" t="s">
        <v>339</v>
      </c>
      <c r="BM140" s="26" t="s">
        <v>715</v>
      </c>
    </row>
    <row r="141" s="1" customFormat="1" ht="16.5" customHeight="1">
      <c r="B141" s="213"/>
      <c r="C141" s="263" t="s">
        <v>446</v>
      </c>
      <c r="D141" s="263" t="s">
        <v>459</v>
      </c>
      <c r="E141" s="264" t="s">
        <v>716</v>
      </c>
      <c r="F141" s="265" t="s">
        <v>717</v>
      </c>
      <c r="G141" s="266" t="s">
        <v>395</v>
      </c>
      <c r="H141" s="267">
        <v>3</v>
      </c>
      <c r="I141" s="268"/>
      <c r="J141" s="269">
        <f>ROUND(I141*H141,2)</f>
        <v>0</v>
      </c>
      <c r="K141" s="265" t="s">
        <v>5</v>
      </c>
      <c r="L141" s="270"/>
      <c r="M141" s="271" t="s">
        <v>5</v>
      </c>
      <c r="N141" s="272" t="s">
        <v>46</v>
      </c>
      <c r="O141" s="49"/>
      <c r="P141" s="223">
        <f>O141*H141</f>
        <v>0</v>
      </c>
      <c r="Q141" s="223">
        <v>0.00046999999999999999</v>
      </c>
      <c r="R141" s="223">
        <f>Q141*H141</f>
        <v>0.00141</v>
      </c>
      <c r="S141" s="223">
        <v>0</v>
      </c>
      <c r="T141" s="224">
        <f>S141*H141</f>
        <v>0</v>
      </c>
      <c r="AR141" s="26" t="s">
        <v>433</v>
      </c>
      <c r="AT141" s="26" t="s">
        <v>459</v>
      </c>
      <c r="AU141" s="26" t="s">
        <v>84</v>
      </c>
      <c r="AY141" s="26" t="s">
        <v>142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6" t="s">
        <v>82</v>
      </c>
      <c r="BK141" s="225">
        <f>ROUND(I141*H141,2)</f>
        <v>0</v>
      </c>
      <c r="BL141" s="26" t="s">
        <v>339</v>
      </c>
      <c r="BM141" s="26" t="s">
        <v>718</v>
      </c>
    </row>
    <row r="142" s="11" customFormat="1" ht="37.44001" customHeight="1">
      <c r="B142" s="200"/>
      <c r="D142" s="201" t="s">
        <v>74</v>
      </c>
      <c r="E142" s="202" t="s">
        <v>459</v>
      </c>
      <c r="F142" s="202" t="s">
        <v>559</v>
      </c>
      <c r="I142" s="203"/>
      <c r="J142" s="204">
        <f>BK142</f>
        <v>0</v>
      </c>
      <c r="L142" s="200"/>
      <c r="M142" s="205"/>
      <c r="N142" s="206"/>
      <c r="O142" s="206"/>
      <c r="P142" s="207">
        <f>P143</f>
        <v>0</v>
      </c>
      <c r="Q142" s="206"/>
      <c r="R142" s="207">
        <f>R143</f>
        <v>12.184200000000002</v>
      </c>
      <c r="S142" s="206"/>
      <c r="T142" s="208">
        <f>T143</f>
        <v>0</v>
      </c>
      <c r="AR142" s="201" t="s">
        <v>155</v>
      </c>
      <c r="AT142" s="209" t="s">
        <v>74</v>
      </c>
      <c r="AU142" s="209" t="s">
        <v>75</v>
      </c>
      <c r="AY142" s="201" t="s">
        <v>142</v>
      </c>
      <c r="BK142" s="210">
        <f>BK143</f>
        <v>0</v>
      </c>
    </row>
    <row r="143" s="11" customFormat="1" ht="19.92" customHeight="1">
      <c r="B143" s="200"/>
      <c r="D143" s="201" t="s">
        <v>74</v>
      </c>
      <c r="E143" s="211" t="s">
        <v>591</v>
      </c>
      <c r="F143" s="211" t="s">
        <v>592</v>
      </c>
      <c r="I143" s="203"/>
      <c r="J143" s="212">
        <f>BK143</f>
        <v>0</v>
      </c>
      <c r="L143" s="200"/>
      <c r="M143" s="205"/>
      <c r="N143" s="206"/>
      <c r="O143" s="206"/>
      <c r="P143" s="207">
        <f>SUM(P144:P166)</f>
        <v>0</v>
      </c>
      <c r="Q143" s="206"/>
      <c r="R143" s="207">
        <f>SUM(R144:R166)</f>
        <v>12.184200000000002</v>
      </c>
      <c r="S143" s="206"/>
      <c r="T143" s="208">
        <f>SUM(T144:T166)</f>
        <v>0</v>
      </c>
      <c r="AR143" s="201" t="s">
        <v>155</v>
      </c>
      <c r="AT143" s="209" t="s">
        <v>74</v>
      </c>
      <c r="AU143" s="209" t="s">
        <v>82</v>
      </c>
      <c r="AY143" s="201" t="s">
        <v>142</v>
      </c>
      <c r="BK143" s="210">
        <f>SUM(BK144:BK166)</f>
        <v>0</v>
      </c>
    </row>
    <row r="144" s="1" customFormat="1" ht="16.5" customHeight="1">
      <c r="B144" s="213"/>
      <c r="C144" s="214" t="s">
        <v>451</v>
      </c>
      <c r="D144" s="214" t="s">
        <v>144</v>
      </c>
      <c r="E144" s="215" t="s">
        <v>244</v>
      </c>
      <c r="F144" s="216" t="s">
        <v>719</v>
      </c>
      <c r="G144" s="217" t="s">
        <v>246</v>
      </c>
      <c r="H144" s="218">
        <v>10.584</v>
      </c>
      <c r="I144" s="219"/>
      <c r="J144" s="220">
        <f>ROUND(I144*H144,2)</f>
        <v>0</v>
      </c>
      <c r="K144" s="216" t="s">
        <v>720</v>
      </c>
      <c r="L144" s="48"/>
      <c r="M144" s="221" t="s">
        <v>5</v>
      </c>
      <c r="N144" s="222" t="s">
        <v>46</v>
      </c>
      <c r="O144" s="49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6" t="s">
        <v>141</v>
      </c>
      <c r="AT144" s="26" t="s">
        <v>144</v>
      </c>
      <c r="AU144" s="26" t="s">
        <v>84</v>
      </c>
      <c r="AY144" s="26" t="s">
        <v>142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6" t="s">
        <v>82</v>
      </c>
      <c r="BK144" s="225">
        <f>ROUND(I144*H144,2)</f>
        <v>0</v>
      </c>
      <c r="BL144" s="26" t="s">
        <v>141</v>
      </c>
      <c r="BM144" s="26" t="s">
        <v>721</v>
      </c>
    </row>
    <row r="145" s="12" customFormat="1">
      <c r="B145" s="232"/>
      <c r="D145" s="226" t="s">
        <v>232</v>
      </c>
      <c r="E145" s="233" t="s">
        <v>5</v>
      </c>
      <c r="F145" s="234" t="s">
        <v>722</v>
      </c>
      <c r="H145" s="235">
        <v>5.04</v>
      </c>
      <c r="I145" s="236"/>
      <c r="L145" s="232"/>
      <c r="M145" s="237"/>
      <c r="N145" s="238"/>
      <c r="O145" s="238"/>
      <c r="P145" s="238"/>
      <c r="Q145" s="238"/>
      <c r="R145" s="238"/>
      <c r="S145" s="238"/>
      <c r="T145" s="239"/>
      <c r="AT145" s="233" t="s">
        <v>232</v>
      </c>
      <c r="AU145" s="233" t="s">
        <v>84</v>
      </c>
      <c r="AV145" s="12" t="s">
        <v>84</v>
      </c>
      <c r="AW145" s="12" t="s">
        <v>38</v>
      </c>
      <c r="AX145" s="12" t="s">
        <v>82</v>
      </c>
      <c r="AY145" s="233" t="s">
        <v>142</v>
      </c>
    </row>
    <row r="146" s="12" customFormat="1">
      <c r="B146" s="232"/>
      <c r="D146" s="226" t="s">
        <v>232</v>
      </c>
      <c r="F146" s="234" t="s">
        <v>723</v>
      </c>
      <c r="H146" s="235">
        <v>10.584</v>
      </c>
      <c r="I146" s="236"/>
      <c r="L146" s="232"/>
      <c r="M146" s="237"/>
      <c r="N146" s="238"/>
      <c r="O146" s="238"/>
      <c r="P146" s="238"/>
      <c r="Q146" s="238"/>
      <c r="R146" s="238"/>
      <c r="S146" s="238"/>
      <c r="T146" s="239"/>
      <c r="AT146" s="233" t="s">
        <v>232</v>
      </c>
      <c r="AU146" s="233" t="s">
        <v>84</v>
      </c>
      <c r="AV146" s="12" t="s">
        <v>84</v>
      </c>
      <c r="AW146" s="12" t="s">
        <v>6</v>
      </c>
      <c r="AX146" s="12" t="s">
        <v>82</v>
      </c>
      <c r="AY146" s="233" t="s">
        <v>142</v>
      </c>
    </row>
    <row r="147" s="1" customFormat="1" ht="25.5" customHeight="1">
      <c r="B147" s="213"/>
      <c r="C147" s="214" t="s">
        <v>458</v>
      </c>
      <c r="D147" s="214" t="s">
        <v>144</v>
      </c>
      <c r="E147" s="215" t="s">
        <v>724</v>
      </c>
      <c r="F147" s="216" t="s">
        <v>725</v>
      </c>
      <c r="G147" s="217" t="s">
        <v>418</v>
      </c>
      <c r="H147" s="218">
        <v>60</v>
      </c>
      <c r="I147" s="219"/>
      <c r="J147" s="220">
        <f>ROUND(I147*H147,2)</f>
        <v>0</v>
      </c>
      <c r="K147" s="216" t="s">
        <v>336</v>
      </c>
      <c r="L147" s="48"/>
      <c r="M147" s="221" t="s">
        <v>5</v>
      </c>
      <c r="N147" s="222" t="s">
        <v>46</v>
      </c>
      <c r="O147" s="49"/>
      <c r="P147" s="223">
        <f>O147*H147</f>
        <v>0</v>
      </c>
      <c r="Q147" s="223">
        <v>0.20300000000000001</v>
      </c>
      <c r="R147" s="223">
        <f>Q147*H147</f>
        <v>12.180000000000002</v>
      </c>
      <c r="S147" s="223">
        <v>0</v>
      </c>
      <c r="T147" s="224">
        <f>S147*H147</f>
        <v>0</v>
      </c>
      <c r="AR147" s="26" t="s">
        <v>564</v>
      </c>
      <c r="AT147" s="26" t="s">
        <v>144</v>
      </c>
      <c r="AU147" s="26" t="s">
        <v>84</v>
      </c>
      <c r="AY147" s="26" t="s">
        <v>142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6" t="s">
        <v>82</v>
      </c>
      <c r="BK147" s="225">
        <f>ROUND(I147*H147,2)</f>
        <v>0</v>
      </c>
      <c r="BL147" s="26" t="s">
        <v>564</v>
      </c>
      <c r="BM147" s="26" t="s">
        <v>726</v>
      </c>
    </row>
    <row r="148" s="1" customFormat="1">
      <c r="B148" s="48"/>
      <c r="D148" s="226" t="s">
        <v>149</v>
      </c>
      <c r="F148" s="227" t="s">
        <v>725</v>
      </c>
      <c r="I148" s="187"/>
      <c r="L148" s="48"/>
      <c r="M148" s="228"/>
      <c r="N148" s="49"/>
      <c r="O148" s="49"/>
      <c r="P148" s="49"/>
      <c r="Q148" s="49"/>
      <c r="R148" s="49"/>
      <c r="S148" s="49"/>
      <c r="T148" s="87"/>
      <c r="AT148" s="26" t="s">
        <v>149</v>
      </c>
      <c r="AU148" s="26" t="s">
        <v>84</v>
      </c>
    </row>
    <row r="149" s="12" customFormat="1">
      <c r="B149" s="232"/>
      <c r="D149" s="226" t="s">
        <v>232</v>
      </c>
      <c r="E149" s="233" t="s">
        <v>5</v>
      </c>
      <c r="F149" s="234" t="s">
        <v>727</v>
      </c>
      <c r="H149" s="235">
        <v>60</v>
      </c>
      <c r="I149" s="236"/>
      <c r="L149" s="232"/>
      <c r="M149" s="237"/>
      <c r="N149" s="238"/>
      <c r="O149" s="238"/>
      <c r="P149" s="238"/>
      <c r="Q149" s="238"/>
      <c r="R149" s="238"/>
      <c r="S149" s="238"/>
      <c r="T149" s="239"/>
      <c r="AT149" s="233" t="s">
        <v>232</v>
      </c>
      <c r="AU149" s="233" t="s">
        <v>84</v>
      </c>
      <c r="AV149" s="12" t="s">
        <v>84</v>
      </c>
      <c r="AW149" s="12" t="s">
        <v>38</v>
      </c>
      <c r="AX149" s="12" t="s">
        <v>75</v>
      </c>
      <c r="AY149" s="233" t="s">
        <v>142</v>
      </c>
    </row>
    <row r="150" s="1" customFormat="1" ht="16.5" customHeight="1">
      <c r="B150" s="213"/>
      <c r="C150" s="214" t="s">
        <v>464</v>
      </c>
      <c r="D150" s="214" t="s">
        <v>144</v>
      </c>
      <c r="E150" s="215" t="s">
        <v>728</v>
      </c>
      <c r="F150" s="216" t="s">
        <v>729</v>
      </c>
      <c r="G150" s="217" t="s">
        <v>418</v>
      </c>
      <c r="H150" s="218">
        <v>30</v>
      </c>
      <c r="I150" s="219"/>
      <c r="J150" s="220">
        <f>ROUND(I150*H150,2)</f>
        <v>0</v>
      </c>
      <c r="K150" s="216" t="s">
        <v>336</v>
      </c>
      <c r="L150" s="48"/>
      <c r="M150" s="221" t="s">
        <v>5</v>
      </c>
      <c r="N150" s="222" t="s">
        <v>46</v>
      </c>
      <c r="O150" s="49"/>
      <c r="P150" s="223">
        <f>O150*H150</f>
        <v>0</v>
      </c>
      <c r="Q150" s="223">
        <v>0.00012</v>
      </c>
      <c r="R150" s="223">
        <f>Q150*H150</f>
        <v>0.0035999999999999999</v>
      </c>
      <c r="S150" s="223">
        <v>0</v>
      </c>
      <c r="T150" s="224">
        <f>S150*H150</f>
        <v>0</v>
      </c>
      <c r="AR150" s="26" t="s">
        <v>564</v>
      </c>
      <c r="AT150" s="26" t="s">
        <v>144</v>
      </c>
      <c r="AU150" s="26" t="s">
        <v>84</v>
      </c>
      <c r="AY150" s="26" t="s">
        <v>142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6" t="s">
        <v>82</v>
      </c>
      <c r="BK150" s="225">
        <f>ROUND(I150*H150,2)</f>
        <v>0</v>
      </c>
      <c r="BL150" s="26" t="s">
        <v>564</v>
      </c>
      <c r="BM150" s="26" t="s">
        <v>730</v>
      </c>
    </row>
    <row r="151" s="1" customFormat="1" ht="16.5" customHeight="1">
      <c r="B151" s="213"/>
      <c r="C151" s="263" t="s">
        <v>470</v>
      </c>
      <c r="D151" s="263" t="s">
        <v>459</v>
      </c>
      <c r="E151" s="264" t="s">
        <v>731</v>
      </c>
      <c r="F151" s="265" t="s">
        <v>732</v>
      </c>
      <c r="G151" s="266" t="s">
        <v>418</v>
      </c>
      <c r="H151" s="267">
        <v>30</v>
      </c>
      <c r="I151" s="268"/>
      <c r="J151" s="269">
        <f>ROUND(I151*H151,2)</f>
        <v>0</v>
      </c>
      <c r="K151" s="265" t="s">
        <v>5</v>
      </c>
      <c r="L151" s="270"/>
      <c r="M151" s="271" t="s">
        <v>5</v>
      </c>
      <c r="N151" s="272" t="s">
        <v>46</v>
      </c>
      <c r="O151" s="49"/>
      <c r="P151" s="223">
        <f>O151*H151</f>
        <v>0</v>
      </c>
      <c r="Q151" s="223">
        <v>2.0000000000000002E-05</v>
      </c>
      <c r="R151" s="223">
        <f>Q151*H151</f>
        <v>0.00060000000000000006</v>
      </c>
      <c r="S151" s="223">
        <v>0</v>
      </c>
      <c r="T151" s="224">
        <f>S151*H151</f>
        <v>0</v>
      </c>
      <c r="AR151" s="26" t="s">
        <v>568</v>
      </c>
      <c r="AT151" s="26" t="s">
        <v>459</v>
      </c>
      <c r="AU151" s="26" t="s">
        <v>84</v>
      </c>
      <c r="AY151" s="26" t="s">
        <v>142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6" t="s">
        <v>82</v>
      </c>
      <c r="BK151" s="225">
        <f>ROUND(I151*H151,2)</f>
        <v>0</v>
      </c>
      <c r="BL151" s="26" t="s">
        <v>568</v>
      </c>
      <c r="BM151" s="26" t="s">
        <v>733</v>
      </c>
    </row>
    <row r="152" s="12" customFormat="1">
      <c r="B152" s="232"/>
      <c r="D152" s="226" t="s">
        <v>232</v>
      </c>
      <c r="E152" s="233" t="s">
        <v>5</v>
      </c>
      <c r="F152" s="234" t="s">
        <v>423</v>
      </c>
      <c r="H152" s="235">
        <v>30</v>
      </c>
      <c r="I152" s="236"/>
      <c r="L152" s="232"/>
      <c r="M152" s="237"/>
      <c r="N152" s="238"/>
      <c r="O152" s="238"/>
      <c r="P152" s="238"/>
      <c r="Q152" s="238"/>
      <c r="R152" s="238"/>
      <c r="S152" s="238"/>
      <c r="T152" s="239"/>
      <c r="AT152" s="233" t="s">
        <v>232</v>
      </c>
      <c r="AU152" s="233" t="s">
        <v>84</v>
      </c>
      <c r="AV152" s="12" t="s">
        <v>84</v>
      </c>
      <c r="AW152" s="12" t="s">
        <v>38</v>
      </c>
      <c r="AX152" s="12" t="s">
        <v>75</v>
      </c>
      <c r="AY152" s="233" t="s">
        <v>142</v>
      </c>
    </row>
    <row r="153" s="1" customFormat="1" ht="16.5" customHeight="1">
      <c r="B153" s="213"/>
      <c r="C153" s="214" t="s">
        <v>475</v>
      </c>
      <c r="D153" s="214" t="s">
        <v>144</v>
      </c>
      <c r="E153" s="215" t="s">
        <v>598</v>
      </c>
      <c r="F153" s="216" t="s">
        <v>599</v>
      </c>
      <c r="G153" s="217" t="s">
        <v>228</v>
      </c>
      <c r="H153" s="218">
        <v>7.2000000000000002</v>
      </c>
      <c r="I153" s="219"/>
      <c r="J153" s="220">
        <f>ROUND(I153*H153,2)</f>
        <v>0</v>
      </c>
      <c r="K153" s="216" t="s">
        <v>336</v>
      </c>
      <c r="L153" s="48"/>
      <c r="M153" s="221" t="s">
        <v>5</v>
      </c>
      <c r="N153" s="222" t="s">
        <v>46</v>
      </c>
      <c r="O153" s="49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AR153" s="26" t="s">
        <v>564</v>
      </c>
      <c r="AT153" s="26" t="s">
        <v>144</v>
      </c>
      <c r="AU153" s="26" t="s">
        <v>84</v>
      </c>
      <c r="AY153" s="26" t="s">
        <v>142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6" t="s">
        <v>82</v>
      </c>
      <c r="BK153" s="225">
        <f>ROUND(I153*H153,2)</f>
        <v>0</v>
      </c>
      <c r="BL153" s="26" t="s">
        <v>564</v>
      </c>
      <c r="BM153" s="26" t="s">
        <v>734</v>
      </c>
    </row>
    <row r="154" s="1" customFormat="1">
      <c r="B154" s="48"/>
      <c r="D154" s="226" t="s">
        <v>149</v>
      </c>
      <c r="F154" s="227" t="s">
        <v>601</v>
      </c>
      <c r="I154" s="187"/>
      <c r="L154" s="48"/>
      <c r="M154" s="228"/>
      <c r="N154" s="49"/>
      <c r="O154" s="49"/>
      <c r="P154" s="49"/>
      <c r="Q154" s="49"/>
      <c r="R154" s="49"/>
      <c r="S154" s="49"/>
      <c r="T154" s="87"/>
      <c r="AT154" s="26" t="s">
        <v>149</v>
      </c>
      <c r="AU154" s="26" t="s">
        <v>84</v>
      </c>
    </row>
    <row r="155" s="12" customFormat="1">
      <c r="B155" s="232"/>
      <c r="D155" s="226" t="s">
        <v>232</v>
      </c>
      <c r="E155" s="233" t="s">
        <v>5</v>
      </c>
      <c r="F155" s="234" t="s">
        <v>5</v>
      </c>
      <c r="H155" s="235">
        <v>0</v>
      </c>
      <c r="I155" s="236"/>
      <c r="L155" s="232"/>
      <c r="M155" s="237"/>
      <c r="N155" s="238"/>
      <c r="O155" s="238"/>
      <c r="P155" s="238"/>
      <c r="Q155" s="238"/>
      <c r="R155" s="238"/>
      <c r="S155" s="238"/>
      <c r="T155" s="239"/>
      <c r="AT155" s="233" t="s">
        <v>232</v>
      </c>
      <c r="AU155" s="233" t="s">
        <v>84</v>
      </c>
      <c r="AV155" s="12" t="s">
        <v>84</v>
      </c>
      <c r="AW155" s="12" t="s">
        <v>38</v>
      </c>
      <c r="AX155" s="12" t="s">
        <v>75</v>
      </c>
      <c r="AY155" s="233" t="s">
        <v>142</v>
      </c>
    </row>
    <row r="156" s="12" customFormat="1">
      <c r="B156" s="232"/>
      <c r="D156" s="226" t="s">
        <v>232</v>
      </c>
      <c r="E156" s="233" t="s">
        <v>5</v>
      </c>
      <c r="F156" s="234" t="s">
        <v>735</v>
      </c>
      <c r="H156" s="235">
        <v>7.2000000000000002</v>
      </c>
      <c r="I156" s="236"/>
      <c r="L156" s="232"/>
      <c r="M156" s="237"/>
      <c r="N156" s="238"/>
      <c r="O156" s="238"/>
      <c r="P156" s="238"/>
      <c r="Q156" s="238"/>
      <c r="R156" s="238"/>
      <c r="S156" s="238"/>
      <c r="T156" s="239"/>
      <c r="AT156" s="233" t="s">
        <v>232</v>
      </c>
      <c r="AU156" s="233" t="s">
        <v>84</v>
      </c>
      <c r="AV156" s="12" t="s">
        <v>84</v>
      </c>
      <c r="AW156" s="12" t="s">
        <v>38</v>
      </c>
      <c r="AX156" s="12" t="s">
        <v>75</v>
      </c>
      <c r="AY156" s="233" t="s">
        <v>142</v>
      </c>
    </row>
    <row r="157" s="13" customFormat="1">
      <c r="B157" s="240"/>
      <c r="D157" s="226" t="s">
        <v>232</v>
      </c>
      <c r="E157" s="241" t="s">
        <v>5</v>
      </c>
      <c r="F157" s="242" t="s">
        <v>237</v>
      </c>
      <c r="H157" s="243">
        <v>7.2000000000000002</v>
      </c>
      <c r="I157" s="244"/>
      <c r="L157" s="240"/>
      <c r="M157" s="245"/>
      <c r="N157" s="246"/>
      <c r="O157" s="246"/>
      <c r="P157" s="246"/>
      <c r="Q157" s="246"/>
      <c r="R157" s="246"/>
      <c r="S157" s="246"/>
      <c r="T157" s="247"/>
      <c r="AT157" s="241" t="s">
        <v>232</v>
      </c>
      <c r="AU157" s="241" t="s">
        <v>84</v>
      </c>
      <c r="AV157" s="13" t="s">
        <v>141</v>
      </c>
      <c r="AW157" s="13" t="s">
        <v>38</v>
      </c>
      <c r="AX157" s="13" t="s">
        <v>82</v>
      </c>
      <c r="AY157" s="241" t="s">
        <v>142</v>
      </c>
    </row>
    <row r="158" s="1" customFormat="1" ht="16.5" customHeight="1">
      <c r="B158" s="213"/>
      <c r="C158" s="214" t="s">
        <v>482</v>
      </c>
      <c r="D158" s="214" t="s">
        <v>144</v>
      </c>
      <c r="E158" s="215" t="s">
        <v>736</v>
      </c>
      <c r="F158" s="216" t="s">
        <v>737</v>
      </c>
      <c r="G158" s="217" t="s">
        <v>228</v>
      </c>
      <c r="H158" s="218">
        <v>2.3999999999999999</v>
      </c>
      <c r="I158" s="219"/>
      <c r="J158" s="220">
        <f>ROUND(I158*H158,2)</f>
        <v>0</v>
      </c>
      <c r="K158" s="216" t="s">
        <v>336</v>
      </c>
      <c r="L158" s="48"/>
      <c r="M158" s="221" t="s">
        <v>5</v>
      </c>
      <c r="N158" s="222" t="s">
        <v>46</v>
      </c>
      <c r="O158" s="49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AR158" s="26" t="s">
        <v>564</v>
      </c>
      <c r="AT158" s="26" t="s">
        <v>144</v>
      </c>
      <c r="AU158" s="26" t="s">
        <v>84</v>
      </c>
      <c r="AY158" s="26" t="s">
        <v>142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6" t="s">
        <v>82</v>
      </c>
      <c r="BK158" s="225">
        <f>ROUND(I158*H158,2)</f>
        <v>0</v>
      </c>
      <c r="BL158" s="26" t="s">
        <v>564</v>
      </c>
      <c r="BM158" s="26" t="s">
        <v>738</v>
      </c>
    </row>
    <row r="159" s="1" customFormat="1">
      <c r="B159" s="48"/>
      <c r="D159" s="226" t="s">
        <v>149</v>
      </c>
      <c r="F159" s="227" t="s">
        <v>739</v>
      </c>
      <c r="I159" s="187"/>
      <c r="L159" s="48"/>
      <c r="M159" s="228"/>
      <c r="N159" s="49"/>
      <c r="O159" s="49"/>
      <c r="P159" s="49"/>
      <c r="Q159" s="49"/>
      <c r="R159" s="49"/>
      <c r="S159" s="49"/>
      <c r="T159" s="87"/>
      <c r="AT159" s="26" t="s">
        <v>149</v>
      </c>
      <c r="AU159" s="26" t="s">
        <v>84</v>
      </c>
    </row>
    <row r="160" s="12" customFormat="1">
      <c r="B160" s="232"/>
      <c r="D160" s="226" t="s">
        <v>232</v>
      </c>
      <c r="E160" s="233" t="s">
        <v>5</v>
      </c>
      <c r="F160" s="234" t="s">
        <v>740</v>
      </c>
      <c r="H160" s="235">
        <v>2.3999999999999999</v>
      </c>
      <c r="I160" s="236"/>
      <c r="L160" s="232"/>
      <c r="M160" s="237"/>
      <c r="N160" s="238"/>
      <c r="O160" s="238"/>
      <c r="P160" s="238"/>
      <c r="Q160" s="238"/>
      <c r="R160" s="238"/>
      <c r="S160" s="238"/>
      <c r="T160" s="239"/>
      <c r="AT160" s="233" t="s">
        <v>232</v>
      </c>
      <c r="AU160" s="233" t="s">
        <v>84</v>
      </c>
      <c r="AV160" s="12" t="s">
        <v>84</v>
      </c>
      <c r="AW160" s="12" t="s">
        <v>38</v>
      </c>
      <c r="AX160" s="12" t="s">
        <v>75</v>
      </c>
      <c r="AY160" s="233" t="s">
        <v>142</v>
      </c>
    </row>
    <row r="161" s="1" customFormat="1" ht="16.5" customHeight="1">
      <c r="B161" s="213"/>
      <c r="C161" s="214" t="s">
        <v>486</v>
      </c>
      <c r="D161" s="214" t="s">
        <v>144</v>
      </c>
      <c r="E161" s="215" t="s">
        <v>741</v>
      </c>
      <c r="F161" s="216" t="s">
        <v>742</v>
      </c>
      <c r="G161" s="217" t="s">
        <v>228</v>
      </c>
      <c r="H161" s="218">
        <v>12</v>
      </c>
      <c r="I161" s="219"/>
      <c r="J161" s="220">
        <f>ROUND(I161*H161,2)</f>
        <v>0</v>
      </c>
      <c r="K161" s="216" t="s">
        <v>336</v>
      </c>
      <c r="L161" s="48"/>
      <c r="M161" s="221" t="s">
        <v>5</v>
      </c>
      <c r="N161" s="222" t="s">
        <v>46</v>
      </c>
      <c r="O161" s="49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26" t="s">
        <v>564</v>
      </c>
      <c r="AT161" s="26" t="s">
        <v>144</v>
      </c>
      <c r="AU161" s="26" t="s">
        <v>84</v>
      </c>
      <c r="AY161" s="26" t="s">
        <v>142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26" t="s">
        <v>82</v>
      </c>
      <c r="BK161" s="225">
        <f>ROUND(I161*H161,2)</f>
        <v>0</v>
      </c>
      <c r="BL161" s="26" t="s">
        <v>564</v>
      </c>
      <c r="BM161" s="26" t="s">
        <v>743</v>
      </c>
    </row>
    <row r="162" s="1" customFormat="1">
      <c r="B162" s="48"/>
      <c r="D162" s="226" t="s">
        <v>149</v>
      </c>
      <c r="F162" s="227" t="s">
        <v>744</v>
      </c>
      <c r="I162" s="187"/>
      <c r="L162" s="48"/>
      <c r="M162" s="228"/>
      <c r="N162" s="49"/>
      <c r="O162" s="49"/>
      <c r="P162" s="49"/>
      <c r="Q162" s="49"/>
      <c r="R162" s="49"/>
      <c r="S162" s="49"/>
      <c r="T162" s="87"/>
      <c r="AT162" s="26" t="s">
        <v>149</v>
      </c>
      <c r="AU162" s="26" t="s">
        <v>84</v>
      </c>
    </row>
    <row r="163" s="12" customFormat="1">
      <c r="B163" s="232"/>
      <c r="D163" s="226" t="s">
        <v>232</v>
      </c>
      <c r="F163" s="234" t="s">
        <v>745</v>
      </c>
      <c r="H163" s="235">
        <v>12</v>
      </c>
      <c r="I163" s="236"/>
      <c r="L163" s="232"/>
      <c r="M163" s="237"/>
      <c r="N163" s="238"/>
      <c r="O163" s="238"/>
      <c r="P163" s="238"/>
      <c r="Q163" s="238"/>
      <c r="R163" s="238"/>
      <c r="S163" s="238"/>
      <c r="T163" s="239"/>
      <c r="AT163" s="233" t="s">
        <v>232</v>
      </c>
      <c r="AU163" s="233" t="s">
        <v>84</v>
      </c>
      <c r="AV163" s="12" t="s">
        <v>84</v>
      </c>
      <c r="AW163" s="12" t="s">
        <v>6</v>
      </c>
      <c r="AX163" s="12" t="s">
        <v>82</v>
      </c>
      <c r="AY163" s="233" t="s">
        <v>142</v>
      </c>
    </row>
    <row r="164" s="1" customFormat="1" ht="25.5" customHeight="1">
      <c r="B164" s="213"/>
      <c r="C164" s="214" t="s">
        <v>490</v>
      </c>
      <c r="D164" s="214" t="s">
        <v>144</v>
      </c>
      <c r="E164" s="215" t="s">
        <v>593</v>
      </c>
      <c r="F164" s="216" t="s">
        <v>594</v>
      </c>
      <c r="G164" s="217" t="s">
        <v>418</v>
      </c>
      <c r="H164" s="218">
        <v>30</v>
      </c>
      <c r="I164" s="219"/>
      <c r="J164" s="220">
        <f>ROUND(I164*H164,2)</f>
        <v>0</v>
      </c>
      <c r="K164" s="216" t="s">
        <v>336</v>
      </c>
      <c r="L164" s="48"/>
      <c r="M164" s="221" t="s">
        <v>5</v>
      </c>
      <c r="N164" s="222" t="s">
        <v>46</v>
      </c>
      <c r="O164" s="49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AR164" s="26" t="s">
        <v>564</v>
      </c>
      <c r="AT164" s="26" t="s">
        <v>144</v>
      </c>
      <c r="AU164" s="26" t="s">
        <v>84</v>
      </c>
      <c r="AY164" s="26" t="s">
        <v>142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6" t="s">
        <v>82</v>
      </c>
      <c r="BK164" s="225">
        <f>ROUND(I164*H164,2)</f>
        <v>0</v>
      </c>
      <c r="BL164" s="26" t="s">
        <v>564</v>
      </c>
      <c r="BM164" s="26" t="s">
        <v>746</v>
      </c>
    </row>
    <row r="165" s="1" customFormat="1">
      <c r="B165" s="48"/>
      <c r="D165" s="226" t="s">
        <v>149</v>
      </c>
      <c r="F165" s="227" t="s">
        <v>596</v>
      </c>
      <c r="I165" s="187"/>
      <c r="L165" s="48"/>
      <c r="M165" s="228"/>
      <c r="N165" s="49"/>
      <c r="O165" s="49"/>
      <c r="P165" s="49"/>
      <c r="Q165" s="49"/>
      <c r="R165" s="49"/>
      <c r="S165" s="49"/>
      <c r="T165" s="87"/>
      <c r="AT165" s="26" t="s">
        <v>149</v>
      </c>
      <c r="AU165" s="26" t="s">
        <v>84</v>
      </c>
    </row>
    <row r="166" s="12" customFormat="1">
      <c r="B166" s="232"/>
      <c r="D166" s="226" t="s">
        <v>232</v>
      </c>
      <c r="E166" s="233" t="s">
        <v>5</v>
      </c>
      <c r="F166" s="234" t="s">
        <v>423</v>
      </c>
      <c r="H166" s="235">
        <v>30</v>
      </c>
      <c r="I166" s="236"/>
      <c r="L166" s="232"/>
      <c r="M166" s="276"/>
      <c r="N166" s="277"/>
      <c r="O166" s="277"/>
      <c r="P166" s="277"/>
      <c r="Q166" s="277"/>
      <c r="R166" s="277"/>
      <c r="S166" s="277"/>
      <c r="T166" s="278"/>
      <c r="AT166" s="233" t="s">
        <v>232</v>
      </c>
      <c r="AU166" s="233" t="s">
        <v>84</v>
      </c>
      <c r="AV166" s="12" t="s">
        <v>84</v>
      </c>
      <c r="AW166" s="12" t="s">
        <v>38</v>
      </c>
      <c r="AX166" s="12" t="s">
        <v>82</v>
      </c>
      <c r="AY166" s="233" t="s">
        <v>142</v>
      </c>
    </row>
    <row r="167" s="1" customFormat="1" ht="6.96" customHeight="1">
      <c r="B167" s="69"/>
      <c r="C167" s="70"/>
      <c r="D167" s="70"/>
      <c r="E167" s="70"/>
      <c r="F167" s="70"/>
      <c r="G167" s="70"/>
      <c r="H167" s="70"/>
      <c r="I167" s="164"/>
      <c r="J167" s="70"/>
      <c r="K167" s="70"/>
      <c r="L167" s="48"/>
    </row>
  </sheetData>
  <autoFilter ref="C86:K16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108</v>
      </c>
      <c r="G1" s="137" t="s">
        <v>109</v>
      </c>
      <c r="H1" s="137"/>
      <c r="I1" s="138"/>
      <c r="J1" s="137" t="s">
        <v>110</v>
      </c>
      <c r="K1" s="136" t="s">
        <v>111</v>
      </c>
      <c r="L1" s="137" t="s">
        <v>112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106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113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Skladová hala doplňkového vybavení mobilní techniky v areálu KSÚSV v Pacově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114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747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116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748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107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17. 8. 2018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42.25" customHeight="1">
      <c r="B26" s="146"/>
      <c r="C26" s="147"/>
      <c r="D26" s="147"/>
      <c r="E26" s="46" t="s">
        <v>749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ROUND(J89,2)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ROUND(SUM(BE89:BE209), 2)</f>
        <v>0</v>
      </c>
      <c r="G32" s="49"/>
      <c r="H32" s="49"/>
      <c r="I32" s="156">
        <v>0.20999999999999999</v>
      </c>
      <c r="J32" s="155">
        <f>ROUND(ROUND((SUM(BE89:BE209)),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ROUND(SUM(BF89:BF209), 2)</f>
        <v>0</v>
      </c>
      <c r="G33" s="49"/>
      <c r="H33" s="49"/>
      <c r="I33" s="156">
        <v>0.14999999999999999</v>
      </c>
      <c r="J33" s="155">
        <f>ROUND(ROUND((SUM(BF89:BF209)),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ROUND(SUM(BG89:BG209),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ROUND(SUM(BH89:BH209),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ROUND(SUM(BI89:BI209),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Skladová hala doplňkového vybavení mobilní techniky v areálu KSÚSV v Pacově</v>
      </c>
      <c r="F47" s="42"/>
      <c r="G47" s="42"/>
      <c r="H47" s="42"/>
      <c r="I47" s="142"/>
      <c r="J47" s="49"/>
      <c r="K47" s="53"/>
    </row>
    <row r="48">
      <c r="B48" s="30"/>
      <c r="C48" s="42" t="s">
        <v>114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747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116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IO-01 - Architektonicko-stavební řešení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Pacov, ul. Nádražní, areál KSÚS Vysočiny</v>
      </c>
      <c r="G53" s="49"/>
      <c r="H53" s="49"/>
      <c r="I53" s="144" t="s">
        <v>25</v>
      </c>
      <c r="J53" s="145" t="str">
        <f>IF(J14="","",J14)</f>
        <v>17. 8. 2018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KSÚS Vysočiny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J89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213</v>
      </c>
      <c r="E61" s="176"/>
      <c r="F61" s="176"/>
      <c r="G61" s="176"/>
      <c r="H61" s="176"/>
      <c r="I61" s="177"/>
      <c r="J61" s="178">
        <f>J90</f>
        <v>0</v>
      </c>
      <c r="K61" s="179"/>
    </row>
    <row r="62" s="9" customFormat="1" ht="19.92" customHeight="1">
      <c r="B62" s="180"/>
      <c r="C62" s="181"/>
      <c r="D62" s="182" t="s">
        <v>214</v>
      </c>
      <c r="E62" s="183"/>
      <c r="F62" s="183"/>
      <c r="G62" s="183"/>
      <c r="H62" s="183"/>
      <c r="I62" s="184"/>
      <c r="J62" s="185">
        <f>J91</f>
        <v>0</v>
      </c>
      <c r="K62" s="186"/>
    </row>
    <row r="63" s="9" customFormat="1" ht="19.92" customHeight="1">
      <c r="B63" s="180"/>
      <c r="C63" s="181"/>
      <c r="D63" s="182" t="s">
        <v>216</v>
      </c>
      <c r="E63" s="183"/>
      <c r="F63" s="183"/>
      <c r="G63" s="183"/>
      <c r="H63" s="183"/>
      <c r="I63" s="184"/>
      <c r="J63" s="185">
        <f>J122</f>
        <v>0</v>
      </c>
      <c r="K63" s="186"/>
    </row>
    <row r="64" s="9" customFormat="1" ht="19.92" customHeight="1">
      <c r="B64" s="180"/>
      <c r="C64" s="181"/>
      <c r="D64" s="182" t="s">
        <v>750</v>
      </c>
      <c r="E64" s="183"/>
      <c r="F64" s="183"/>
      <c r="G64" s="183"/>
      <c r="H64" s="183"/>
      <c r="I64" s="184"/>
      <c r="J64" s="185">
        <f>J142</f>
        <v>0</v>
      </c>
      <c r="K64" s="186"/>
    </row>
    <row r="65" s="9" customFormat="1" ht="19.92" customHeight="1">
      <c r="B65" s="180"/>
      <c r="C65" s="181"/>
      <c r="D65" s="182" t="s">
        <v>217</v>
      </c>
      <c r="E65" s="183"/>
      <c r="F65" s="183"/>
      <c r="G65" s="183"/>
      <c r="H65" s="183"/>
      <c r="I65" s="184"/>
      <c r="J65" s="185">
        <f>J170</f>
        <v>0</v>
      </c>
      <c r="K65" s="186"/>
    </row>
    <row r="66" s="9" customFormat="1" ht="19.92" customHeight="1">
      <c r="B66" s="180"/>
      <c r="C66" s="181"/>
      <c r="D66" s="182" t="s">
        <v>751</v>
      </c>
      <c r="E66" s="183"/>
      <c r="F66" s="183"/>
      <c r="G66" s="183"/>
      <c r="H66" s="183"/>
      <c r="I66" s="184"/>
      <c r="J66" s="185">
        <f>J196</f>
        <v>0</v>
      </c>
      <c r="K66" s="186"/>
    </row>
    <row r="67" s="9" customFormat="1" ht="19.92" customHeight="1">
      <c r="B67" s="180"/>
      <c r="C67" s="181"/>
      <c r="D67" s="182" t="s">
        <v>218</v>
      </c>
      <c r="E67" s="183"/>
      <c r="F67" s="183"/>
      <c r="G67" s="183"/>
      <c r="H67" s="183"/>
      <c r="I67" s="184"/>
      <c r="J67" s="185">
        <f>J207</f>
        <v>0</v>
      </c>
      <c r="K67" s="186"/>
    </row>
    <row r="68" s="1" customFormat="1" ht="21.84" customHeight="1">
      <c r="B68" s="48"/>
      <c r="C68" s="49"/>
      <c r="D68" s="49"/>
      <c r="E68" s="49"/>
      <c r="F68" s="49"/>
      <c r="G68" s="49"/>
      <c r="H68" s="49"/>
      <c r="I68" s="142"/>
      <c r="J68" s="49"/>
      <c r="K68" s="53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4"/>
      <c r="J69" s="70"/>
      <c r="K69" s="71"/>
    </row>
    <row r="73" s="1" customFormat="1" ht="6.96" customHeight="1">
      <c r="B73" s="72"/>
      <c r="C73" s="73"/>
      <c r="D73" s="73"/>
      <c r="E73" s="73"/>
      <c r="F73" s="73"/>
      <c r="G73" s="73"/>
      <c r="H73" s="73"/>
      <c r="I73" s="165"/>
      <c r="J73" s="73"/>
      <c r="K73" s="73"/>
      <c r="L73" s="48"/>
    </row>
    <row r="74" s="1" customFormat="1" ht="36.96" customHeight="1">
      <c r="B74" s="48"/>
      <c r="C74" s="74" t="s">
        <v>125</v>
      </c>
      <c r="I74" s="187"/>
      <c r="L74" s="48"/>
    </row>
    <row r="75" s="1" customFormat="1" ht="6.96" customHeight="1">
      <c r="B75" s="48"/>
      <c r="I75" s="187"/>
      <c r="L75" s="48"/>
    </row>
    <row r="76" s="1" customFormat="1" ht="14.4" customHeight="1">
      <c r="B76" s="48"/>
      <c r="C76" s="76" t="s">
        <v>19</v>
      </c>
      <c r="I76" s="187"/>
      <c r="L76" s="48"/>
    </row>
    <row r="77" s="1" customFormat="1" ht="16.5" customHeight="1">
      <c r="B77" s="48"/>
      <c r="E77" s="188" t="str">
        <f>E7</f>
        <v>Skladová hala doplňkového vybavení mobilní techniky v areálu KSÚSV v Pacově</v>
      </c>
      <c r="F77" s="76"/>
      <c r="G77" s="76"/>
      <c r="H77" s="76"/>
      <c r="I77" s="187"/>
      <c r="L77" s="48"/>
    </row>
    <row r="78">
      <c r="B78" s="30"/>
      <c r="C78" s="76" t="s">
        <v>114</v>
      </c>
      <c r="L78" s="30"/>
    </row>
    <row r="79" s="1" customFormat="1" ht="16.5" customHeight="1">
      <c r="B79" s="48"/>
      <c r="E79" s="188" t="s">
        <v>747</v>
      </c>
      <c r="F79" s="1"/>
      <c r="G79" s="1"/>
      <c r="H79" s="1"/>
      <c r="I79" s="187"/>
      <c r="L79" s="48"/>
    </row>
    <row r="80" s="1" customFormat="1" ht="14.4" customHeight="1">
      <c r="B80" s="48"/>
      <c r="C80" s="76" t="s">
        <v>116</v>
      </c>
      <c r="I80" s="187"/>
      <c r="L80" s="48"/>
    </row>
    <row r="81" s="1" customFormat="1" ht="17.25" customHeight="1">
      <c r="B81" s="48"/>
      <c r="E81" s="79" t="str">
        <f>E11</f>
        <v>IO-01 - Architektonicko-stavební řešení</v>
      </c>
      <c r="F81" s="1"/>
      <c r="G81" s="1"/>
      <c r="H81" s="1"/>
      <c r="I81" s="187"/>
      <c r="L81" s="48"/>
    </row>
    <row r="82" s="1" customFormat="1" ht="6.96" customHeight="1">
      <c r="B82" s="48"/>
      <c r="I82" s="187"/>
      <c r="L82" s="48"/>
    </row>
    <row r="83" s="1" customFormat="1" ht="18" customHeight="1">
      <c r="B83" s="48"/>
      <c r="C83" s="76" t="s">
        <v>23</v>
      </c>
      <c r="F83" s="189" t="str">
        <f>F14</f>
        <v>Pacov, ul. Nádražní, areál KSÚS Vysočiny</v>
      </c>
      <c r="I83" s="190" t="s">
        <v>25</v>
      </c>
      <c r="J83" s="81" t="str">
        <f>IF(J14="","",J14)</f>
        <v>17. 8. 2018</v>
      </c>
      <c r="L83" s="48"/>
    </row>
    <row r="84" s="1" customFormat="1" ht="6.96" customHeight="1">
      <c r="B84" s="48"/>
      <c r="I84" s="187"/>
      <c r="L84" s="48"/>
    </row>
    <row r="85" s="1" customFormat="1">
      <c r="B85" s="48"/>
      <c r="C85" s="76" t="s">
        <v>27</v>
      </c>
      <c r="F85" s="189" t="str">
        <f>E17</f>
        <v>KSÚS Vysočiny</v>
      </c>
      <c r="I85" s="190" t="s">
        <v>34</v>
      </c>
      <c r="J85" s="189" t="str">
        <f>E23</f>
        <v>PROJEKT CENTRUM NOVA s.r.o.</v>
      </c>
      <c r="L85" s="48"/>
    </row>
    <row r="86" s="1" customFormat="1" ht="14.4" customHeight="1">
      <c r="B86" s="48"/>
      <c r="C86" s="76" t="s">
        <v>32</v>
      </c>
      <c r="F86" s="189" t="str">
        <f>IF(E20="","",E20)</f>
        <v/>
      </c>
      <c r="I86" s="187"/>
      <c r="L86" s="48"/>
    </row>
    <row r="87" s="1" customFormat="1" ht="10.32" customHeight="1">
      <c r="B87" s="48"/>
      <c r="I87" s="187"/>
      <c r="L87" s="48"/>
    </row>
    <row r="88" s="10" customFormat="1" ht="29.28" customHeight="1">
      <c r="B88" s="191"/>
      <c r="C88" s="192" t="s">
        <v>126</v>
      </c>
      <c r="D88" s="193" t="s">
        <v>60</v>
      </c>
      <c r="E88" s="193" t="s">
        <v>56</v>
      </c>
      <c r="F88" s="193" t="s">
        <v>127</v>
      </c>
      <c r="G88" s="193" t="s">
        <v>128</v>
      </c>
      <c r="H88" s="193" t="s">
        <v>129</v>
      </c>
      <c r="I88" s="194" t="s">
        <v>130</v>
      </c>
      <c r="J88" s="193" t="s">
        <v>120</v>
      </c>
      <c r="K88" s="195" t="s">
        <v>131</v>
      </c>
      <c r="L88" s="191"/>
      <c r="M88" s="94" t="s">
        <v>132</v>
      </c>
      <c r="N88" s="95" t="s">
        <v>45</v>
      </c>
      <c r="O88" s="95" t="s">
        <v>133</v>
      </c>
      <c r="P88" s="95" t="s">
        <v>134</v>
      </c>
      <c r="Q88" s="95" t="s">
        <v>135</v>
      </c>
      <c r="R88" s="95" t="s">
        <v>136</v>
      </c>
      <c r="S88" s="95" t="s">
        <v>137</v>
      </c>
      <c r="T88" s="96" t="s">
        <v>138</v>
      </c>
    </row>
    <row r="89" s="1" customFormat="1" ht="29.28" customHeight="1">
      <c r="B89" s="48"/>
      <c r="C89" s="98" t="s">
        <v>121</v>
      </c>
      <c r="I89" s="187"/>
      <c r="J89" s="196">
        <f>BK89</f>
        <v>0</v>
      </c>
      <c r="L89" s="48"/>
      <c r="M89" s="97"/>
      <c r="N89" s="84"/>
      <c r="O89" s="84"/>
      <c r="P89" s="197">
        <f>P90</f>
        <v>0</v>
      </c>
      <c r="Q89" s="84"/>
      <c r="R89" s="197">
        <f>R90</f>
        <v>266.55689018999999</v>
      </c>
      <c r="S89" s="84"/>
      <c r="T89" s="198">
        <f>T90</f>
        <v>352.29599999999999</v>
      </c>
      <c r="AT89" s="26" t="s">
        <v>74</v>
      </c>
      <c r="AU89" s="26" t="s">
        <v>122</v>
      </c>
      <c r="BK89" s="199">
        <f>BK90</f>
        <v>0</v>
      </c>
    </row>
    <row r="90" s="11" customFormat="1" ht="37.44001" customHeight="1">
      <c r="B90" s="200"/>
      <c r="D90" s="201" t="s">
        <v>74</v>
      </c>
      <c r="E90" s="202" t="s">
        <v>223</v>
      </c>
      <c r="F90" s="202" t="s">
        <v>224</v>
      </c>
      <c r="I90" s="203"/>
      <c r="J90" s="204">
        <f>BK90</f>
        <v>0</v>
      </c>
      <c r="L90" s="200"/>
      <c r="M90" s="205"/>
      <c r="N90" s="206"/>
      <c r="O90" s="206"/>
      <c r="P90" s="207">
        <f>P91+P122+P142+P170+P196+P207</f>
        <v>0</v>
      </c>
      <c r="Q90" s="206"/>
      <c r="R90" s="207">
        <f>R91+R122+R142+R170+R196+R207</f>
        <v>266.55689018999999</v>
      </c>
      <c r="S90" s="206"/>
      <c r="T90" s="208">
        <f>T91+T122+T142+T170+T196+T207</f>
        <v>352.29599999999999</v>
      </c>
      <c r="AR90" s="201" t="s">
        <v>82</v>
      </c>
      <c r="AT90" s="209" t="s">
        <v>74</v>
      </c>
      <c r="AU90" s="209" t="s">
        <v>75</v>
      </c>
      <c r="AY90" s="201" t="s">
        <v>142</v>
      </c>
      <c r="BK90" s="210">
        <f>BK91+BK122+BK142+BK170+BK196+BK207</f>
        <v>0</v>
      </c>
    </row>
    <row r="91" s="11" customFormat="1" ht="19.92" customHeight="1">
      <c r="B91" s="200"/>
      <c r="D91" s="201" t="s">
        <v>74</v>
      </c>
      <c r="E91" s="211" t="s">
        <v>82</v>
      </c>
      <c r="F91" s="211" t="s">
        <v>225</v>
      </c>
      <c r="I91" s="203"/>
      <c r="J91" s="212">
        <f>BK91</f>
        <v>0</v>
      </c>
      <c r="L91" s="200"/>
      <c r="M91" s="205"/>
      <c r="N91" s="206"/>
      <c r="O91" s="206"/>
      <c r="P91" s="207">
        <f>SUM(P92:P121)</f>
        <v>0</v>
      </c>
      <c r="Q91" s="206"/>
      <c r="R91" s="207">
        <f>SUM(R92:R121)</f>
        <v>0</v>
      </c>
      <c r="S91" s="206"/>
      <c r="T91" s="208">
        <f>SUM(T92:T121)</f>
        <v>352.29599999999999</v>
      </c>
      <c r="AR91" s="201" t="s">
        <v>82</v>
      </c>
      <c r="AT91" s="209" t="s">
        <v>74</v>
      </c>
      <c r="AU91" s="209" t="s">
        <v>82</v>
      </c>
      <c r="AY91" s="201" t="s">
        <v>142</v>
      </c>
      <c r="BK91" s="210">
        <f>SUM(BK92:BK121)</f>
        <v>0</v>
      </c>
    </row>
    <row r="92" s="1" customFormat="1" ht="25.5" customHeight="1">
      <c r="B92" s="213"/>
      <c r="C92" s="214" t="s">
        <v>82</v>
      </c>
      <c r="D92" s="214" t="s">
        <v>144</v>
      </c>
      <c r="E92" s="215" t="s">
        <v>752</v>
      </c>
      <c r="F92" s="216" t="s">
        <v>753</v>
      </c>
      <c r="G92" s="217" t="s">
        <v>260</v>
      </c>
      <c r="H92" s="218">
        <v>466</v>
      </c>
      <c r="I92" s="219"/>
      <c r="J92" s="220">
        <f>ROUND(I92*H92,2)</f>
        <v>0</v>
      </c>
      <c r="K92" s="216" t="s">
        <v>229</v>
      </c>
      <c r="L92" s="48"/>
      <c r="M92" s="221" t="s">
        <v>5</v>
      </c>
      <c r="N92" s="222" t="s">
        <v>46</v>
      </c>
      <c r="O92" s="49"/>
      <c r="P92" s="223">
        <f>O92*H92</f>
        <v>0</v>
      </c>
      <c r="Q92" s="223">
        <v>0</v>
      </c>
      <c r="R92" s="223">
        <f>Q92*H92</f>
        <v>0</v>
      </c>
      <c r="S92" s="223">
        <v>0.44</v>
      </c>
      <c r="T92" s="224">
        <f>S92*H92</f>
        <v>205.03999999999999</v>
      </c>
      <c r="AR92" s="26" t="s">
        <v>141</v>
      </c>
      <c r="AT92" s="26" t="s">
        <v>144</v>
      </c>
      <c r="AU92" s="26" t="s">
        <v>84</v>
      </c>
      <c r="AY92" s="26" t="s">
        <v>142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6" t="s">
        <v>82</v>
      </c>
      <c r="BK92" s="225">
        <f>ROUND(I92*H92,2)</f>
        <v>0</v>
      </c>
      <c r="BL92" s="26" t="s">
        <v>141</v>
      </c>
      <c r="BM92" s="26" t="s">
        <v>754</v>
      </c>
    </row>
    <row r="93" s="1" customFormat="1">
      <c r="B93" s="48"/>
      <c r="D93" s="226" t="s">
        <v>149</v>
      </c>
      <c r="F93" s="227" t="s">
        <v>755</v>
      </c>
      <c r="I93" s="187"/>
      <c r="L93" s="48"/>
      <c r="M93" s="228"/>
      <c r="N93" s="49"/>
      <c r="O93" s="49"/>
      <c r="P93" s="49"/>
      <c r="Q93" s="49"/>
      <c r="R93" s="49"/>
      <c r="S93" s="49"/>
      <c r="T93" s="87"/>
      <c r="AT93" s="26" t="s">
        <v>149</v>
      </c>
      <c r="AU93" s="26" t="s">
        <v>84</v>
      </c>
    </row>
    <row r="94" s="1" customFormat="1" ht="16.5" customHeight="1">
      <c r="B94" s="213"/>
      <c r="C94" s="214" t="s">
        <v>84</v>
      </c>
      <c r="D94" s="214" t="s">
        <v>144</v>
      </c>
      <c r="E94" s="215" t="s">
        <v>756</v>
      </c>
      <c r="F94" s="216" t="s">
        <v>757</v>
      </c>
      <c r="G94" s="217" t="s">
        <v>260</v>
      </c>
      <c r="H94" s="218">
        <v>466</v>
      </c>
      <c r="I94" s="219"/>
      <c r="J94" s="220">
        <f>ROUND(I94*H94,2)</f>
        <v>0</v>
      </c>
      <c r="K94" s="216" t="s">
        <v>229</v>
      </c>
      <c r="L94" s="48"/>
      <c r="M94" s="221" t="s">
        <v>5</v>
      </c>
      <c r="N94" s="222" t="s">
        <v>46</v>
      </c>
      <c r="O94" s="49"/>
      <c r="P94" s="223">
        <f>O94*H94</f>
        <v>0</v>
      </c>
      <c r="Q94" s="223">
        <v>0</v>
      </c>
      <c r="R94" s="223">
        <f>Q94*H94</f>
        <v>0</v>
      </c>
      <c r="S94" s="223">
        <v>0.316</v>
      </c>
      <c r="T94" s="224">
        <f>S94*H94</f>
        <v>147.256</v>
      </c>
      <c r="AR94" s="26" t="s">
        <v>141</v>
      </c>
      <c r="AT94" s="26" t="s">
        <v>144</v>
      </c>
      <c r="AU94" s="26" t="s">
        <v>84</v>
      </c>
      <c r="AY94" s="26" t="s">
        <v>142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6" t="s">
        <v>82</v>
      </c>
      <c r="BK94" s="225">
        <f>ROUND(I94*H94,2)</f>
        <v>0</v>
      </c>
      <c r="BL94" s="26" t="s">
        <v>141</v>
      </c>
      <c r="BM94" s="26" t="s">
        <v>758</v>
      </c>
    </row>
    <row r="95" s="1" customFormat="1">
      <c r="B95" s="48"/>
      <c r="D95" s="226" t="s">
        <v>149</v>
      </c>
      <c r="F95" s="227" t="s">
        <v>759</v>
      </c>
      <c r="I95" s="187"/>
      <c r="L95" s="48"/>
      <c r="M95" s="228"/>
      <c r="N95" s="49"/>
      <c r="O95" s="49"/>
      <c r="P95" s="49"/>
      <c r="Q95" s="49"/>
      <c r="R95" s="49"/>
      <c r="S95" s="49"/>
      <c r="T95" s="87"/>
      <c r="AT95" s="26" t="s">
        <v>149</v>
      </c>
      <c r="AU95" s="26" t="s">
        <v>84</v>
      </c>
    </row>
    <row r="96" s="1" customFormat="1" ht="16.5" customHeight="1">
      <c r="B96" s="213"/>
      <c r="C96" s="214" t="s">
        <v>155</v>
      </c>
      <c r="D96" s="214" t="s">
        <v>144</v>
      </c>
      <c r="E96" s="215" t="s">
        <v>760</v>
      </c>
      <c r="F96" s="216" t="s">
        <v>761</v>
      </c>
      <c r="G96" s="217" t="s">
        <v>228</v>
      </c>
      <c r="H96" s="218">
        <v>13.24</v>
      </c>
      <c r="I96" s="219"/>
      <c r="J96" s="220">
        <f>ROUND(I96*H96,2)</f>
        <v>0</v>
      </c>
      <c r="K96" s="216" t="s">
        <v>229</v>
      </c>
      <c r="L96" s="48"/>
      <c r="M96" s="221" t="s">
        <v>5</v>
      </c>
      <c r="N96" s="222" t="s">
        <v>46</v>
      </c>
      <c r="O96" s="49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6" t="s">
        <v>141</v>
      </c>
      <c r="AT96" s="26" t="s">
        <v>144</v>
      </c>
      <c r="AU96" s="26" t="s">
        <v>84</v>
      </c>
      <c r="AY96" s="26" t="s">
        <v>142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6" t="s">
        <v>82</v>
      </c>
      <c r="BK96" s="225">
        <f>ROUND(I96*H96,2)</f>
        <v>0</v>
      </c>
      <c r="BL96" s="26" t="s">
        <v>141</v>
      </c>
      <c r="BM96" s="26" t="s">
        <v>762</v>
      </c>
    </row>
    <row r="97" s="1" customFormat="1">
      <c r="B97" s="48"/>
      <c r="D97" s="226" t="s">
        <v>149</v>
      </c>
      <c r="F97" s="227" t="s">
        <v>763</v>
      </c>
      <c r="I97" s="187"/>
      <c r="L97" s="48"/>
      <c r="M97" s="228"/>
      <c r="N97" s="49"/>
      <c r="O97" s="49"/>
      <c r="P97" s="49"/>
      <c r="Q97" s="49"/>
      <c r="R97" s="49"/>
      <c r="S97" s="49"/>
      <c r="T97" s="87"/>
      <c r="AT97" s="26" t="s">
        <v>149</v>
      </c>
      <c r="AU97" s="26" t="s">
        <v>84</v>
      </c>
    </row>
    <row r="98" s="14" customFormat="1">
      <c r="B98" s="248"/>
      <c r="D98" s="226" t="s">
        <v>232</v>
      </c>
      <c r="E98" s="249" t="s">
        <v>5</v>
      </c>
      <c r="F98" s="250" t="s">
        <v>764</v>
      </c>
      <c r="H98" s="249" t="s">
        <v>5</v>
      </c>
      <c r="I98" s="251"/>
      <c r="L98" s="248"/>
      <c r="M98" s="252"/>
      <c r="N98" s="253"/>
      <c r="O98" s="253"/>
      <c r="P98" s="253"/>
      <c r="Q98" s="253"/>
      <c r="R98" s="253"/>
      <c r="S98" s="253"/>
      <c r="T98" s="254"/>
      <c r="AT98" s="249" t="s">
        <v>232</v>
      </c>
      <c r="AU98" s="249" t="s">
        <v>84</v>
      </c>
      <c r="AV98" s="14" t="s">
        <v>82</v>
      </c>
      <c r="AW98" s="14" t="s">
        <v>38</v>
      </c>
      <c r="AX98" s="14" t="s">
        <v>75</v>
      </c>
      <c r="AY98" s="249" t="s">
        <v>142</v>
      </c>
    </row>
    <row r="99" s="12" customFormat="1">
      <c r="B99" s="232"/>
      <c r="D99" s="226" t="s">
        <v>232</v>
      </c>
      <c r="E99" s="233" t="s">
        <v>5</v>
      </c>
      <c r="F99" s="234" t="s">
        <v>765</v>
      </c>
      <c r="H99" s="235">
        <v>3</v>
      </c>
      <c r="I99" s="236"/>
      <c r="L99" s="232"/>
      <c r="M99" s="237"/>
      <c r="N99" s="238"/>
      <c r="O99" s="238"/>
      <c r="P99" s="238"/>
      <c r="Q99" s="238"/>
      <c r="R99" s="238"/>
      <c r="S99" s="238"/>
      <c r="T99" s="239"/>
      <c r="AT99" s="233" t="s">
        <v>232</v>
      </c>
      <c r="AU99" s="233" t="s">
        <v>84</v>
      </c>
      <c r="AV99" s="12" t="s">
        <v>84</v>
      </c>
      <c r="AW99" s="12" t="s">
        <v>38</v>
      </c>
      <c r="AX99" s="12" t="s">
        <v>75</v>
      </c>
      <c r="AY99" s="233" t="s">
        <v>142</v>
      </c>
    </row>
    <row r="100" s="14" customFormat="1">
      <c r="B100" s="248"/>
      <c r="D100" s="226" t="s">
        <v>232</v>
      </c>
      <c r="E100" s="249" t="s">
        <v>5</v>
      </c>
      <c r="F100" s="250" t="s">
        <v>766</v>
      </c>
      <c r="H100" s="249" t="s">
        <v>5</v>
      </c>
      <c r="I100" s="251"/>
      <c r="L100" s="248"/>
      <c r="M100" s="252"/>
      <c r="N100" s="253"/>
      <c r="O100" s="253"/>
      <c r="P100" s="253"/>
      <c r="Q100" s="253"/>
      <c r="R100" s="253"/>
      <c r="S100" s="253"/>
      <c r="T100" s="254"/>
      <c r="AT100" s="249" t="s">
        <v>232</v>
      </c>
      <c r="AU100" s="249" t="s">
        <v>84</v>
      </c>
      <c r="AV100" s="14" t="s">
        <v>82</v>
      </c>
      <c r="AW100" s="14" t="s">
        <v>38</v>
      </c>
      <c r="AX100" s="14" t="s">
        <v>75</v>
      </c>
      <c r="AY100" s="249" t="s">
        <v>142</v>
      </c>
    </row>
    <row r="101" s="12" customFormat="1">
      <c r="B101" s="232"/>
      <c r="D101" s="226" t="s">
        <v>232</v>
      </c>
      <c r="E101" s="233" t="s">
        <v>5</v>
      </c>
      <c r="F101" s="234" t="s">
        <v>767</v>
      </c>
      <c r="H101" s="235">
        <v>3.2400000000000002</v>
      </c>
      <c r="I101" s="236"/>
      <c r="L101" s="232"/>
      <c r="M101" s="237"/>
      <c r="N101" s="238"/>
      <c r="O101" s="238"/>
      <c r="P101" s="238"/>
      <c r="Q101" s="238"/>
      <c r="R101" s="238"/>
      <c r="S101" s="238"/>
      <c r="T101" s="239"/>
      <c r="AT101" s="233" t="s">
        <v>232</v>
      </c>
      <c r="AU101" s="233" t="s">
        <v>84</v>
      </c>
      <c r="AV101" s="12" t="s">
        <v>84</v>
      </c>
      <c r="AW101" s="12" t="s">
        <v>38</v>
      </c>
      <c r="AX101" s="12" t="s">
        <v>75</v>
      </c>
      <c r="AY101" s="233" t="s">
        <v>142</v>
      </c>
    </row>
    <row r="102" s="14" customFormat="1">
      <c r="B102" s="248"/>
      <c r="D102" s="226" t="s">
        <v>232</v>
      </c>
      <c r="E102" s="249" t="s">
        <v>5</v>
      </c>
      <c r="F102" s="250" t="s">
        <v>768</v>
      </c>
      <c r="H102" s="249" t="s">
        <v>5</v>
      </c>
      <c r="I102" s="251"/>
      <c r="L102" s="248"/>
      <c r="M102" s="252"/>
      <c r="N102" s="253"/>
      <c r="O102" s="253"/>
      <c r="P102" s="253"/>
      <c r="Q102" s="253"/>
      <c r="R102" s="253"/>
      <c r="S102" s="253"/>
      <c r="T102" s="254"/>
      <c r="AT102" s="249" t="s">
        <v>232</v>
      </c>
      <c r="AU102" s="249" t="s">
        <v>84</v>
      </c>
      <c r="AV102" s="14" t="s">
        <v>82</v>
      </c>
      <c r="AW102" s="14" t="s">
        <v>38</v>
      </c>
      <c r="AX102" s="14" t="s">
        <v>75</v>
      </c>
      <c r="AY102" s="249" t="s">
        <v>142</v>
      </c>
    </row>
    <row r="103" s="12" customFormat="1">
      <c r="B103" s="232"/>
      <c r="D103" s="226" t="s">
        <v>232</v>
      </c>
      <c r="E103" s="233" t="s">
        <v>5</v>
      </c>
      <c r="F103" s="234" t="s">
        <v>769</v>
      </c>
      <c r="H103" s="235">
        <v>7</v>
      </c>
      <c r="I103" s="236"/>
      <c r="L103" s="232"/>
      <c r="M103" s="237"/>
      <c r="N103" s="238"/>
      <c r="O103" s="238"/>
      <c r="P103" s="238"/>
      <c r="Q103" s="238"/>
      <c r="R103" s="238"/>
      <c r="S103" s="238"/>
      <c r="T103" s="239"/>
      <c r="AT103" s="233" t="s">
        <v>232</v>
      </c>
      <c r="AU103" s="233" t="s">
        <v>84</v>
      </c>
      <c r="AV103" s="12" t="s">
        <v>84</v>
      </c>
      <c r="AW103" s="12" t="s">
        <v>38</v>
      </c>
      <c r="AX103" s="12" t="s">
        <v>75</v>
      </c>
      <c r="AY103" s="233" t="s">
        <v>142</v>
      </c>
    </row>
    <row r="104" s="13" customFormat="1">
      <c r="B104" s="240"/>
      <c r="D104" s="226" t="s">
        <v>232</v>
      </c>
      <c r="E104" s="241" t="s">
        <v>5</v>
      </c>
      <c r="F104" s="242" t="s">
        <v>237</v>
      </c>
      <c r="H104" s="243">
        <v>13.24</v>
      </c>
      <c r="I104" s="244"/>
      <c r="L104" s="240"/>
      <c r="M104" s="245"/>
      <c r="N104" s="246"/>
      <c r="O104" s="246"/>
      <c r="P104" s="246"/>
      <c r="Q104" s="246"/>
      <c r="R104" s="246"/>
      <c r="S104" s="246"/>
      <c r="T104" s="247"/>
      <c r="AT104" s="241" t="s">
        <v>232</v>
      </c>
      <c r="AU104" s="241" t="s">
        <v>84</v>
      </c>
      <c r="AV104" s="13" t="s">
        <v>141</v>
      </c>
      <c r="AW104" s="13" t="s">
        <v>38</v>
      </c>
      <c r="AX104" s="13" t="s">
        <v>82</v>
      </c>
      <c r="AY104" s="241" t="s">
        <v>142</v>
      </c>
    </row>
    <row r="105" s="1" customFormat="1" ht="16.5" customHeight="1">
      <c r="B105" s="213"/>
      <c r="C105" s="214" t="s">
        <v>141</v>
      </c>
      <c r="D105" s="214" t="s">
        <v>144</v>
      </c>
      <c r="E105" s="215" t="s">
        <v>238</v>
      </c>
      <c r="F105" s="216" t="s">
        <v>239</v>
      </c>
      <c r="G105" s="217" t="s">
        <v>228</v>
      </c>
      <c r="H105" s="218">
        <v>13.24</v>
      </c>
      <c r="I105" s="219"/>
      <c r="J105" s="220">
        <f>ROUND(I105*H105,2)</f>
        <v>0</v>
      </c>
      <c r="K105" s="216" t="s">
        <v>229</v>
      </c>
      <c r="L105" s="48"/>
      <c r="M105" s="221" t="s">
        <v>5</v>
      </c>
      <c r="N105" s="222" t="s">
        <v>46</v>
      </c>
      <c r="O105" s="49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6" t="s">
        <v>141</v>
      </c>
      <c r="AT105" s="26" t="s">
        <v>144</v>
      </c>
      <c r="AU105" s="26" t="s">
        <v>84</v>
      </c>
      <c r="AY105" s="26" t="s">
        <v>142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6" t="s">
        <v>82</v>
      </c>
      <c r="BK105" s="225">
        <f>ROUND(I105*H105,2)</f>
        <v>0</v>
      </c>
      <c r="BL105" s="26" t="s">
        <v>141</v>
      </c>
      <c r="BM105" s="26" t="s">
        <v>770</v>
      </c>
    </row>
    <row r="106" s="1" customFormat="1">
      <c r="B106" s="48"/>
      <c r="D106" s="226" t="s">
        <v>149</v>
      </c>
      <c r="F106" s="227" t="s">
        <v>241</v>
      </c>
      <c r="I106" s="187"/>
      <c r="L106" s="48"/>
      <c r="M106" s="228"/>
      <c r="N106" s="49"/>
      <c r="O106" s="49"/>
      <c r="P106" s="49"/>
      <c r="Q106" s="49"/>
      <c r="R106" s="49"/>
      <c r="S106" s="49"/>
      <c r="T106" s="87"/>
      <c r="AT106" s="26" t="s">
        <v>149</v>
      </c>
      <c r="AU106" s="26" t="s">
        <v>84</v>
      </c>
    </row>
    <row r="107" s="1" customFormat="1" ht="16.5" customHeight="1">
      <c r="B107" s="213"/>
      <c r="C107" s="214" t="s">
        <v>164</v>
      </c>
      <c r="D107" s="214" t="s">
        <v>144</v>
      </c>
      <c r="E107" s="215" t="s">
        <v>244</v>
      </c>
      <c r="F107" s="216" t="s">
        <v>245</v>
      </c>
      <c r="G107" s="217" t="s">
        <v>246</v>
      </c>
      <c r="H107" s="218">
        <v>27.803999999999998</v>
      </c>
      <c r="I107" s="219"/>
      <c r="J107" s="220">
        <f>ROUND(I107*H107,2)</f>
        <v>0</v>
      </c>
      <c r="K107" s="216" t="s">
        <v>229</v>
      </c>
      <c r="L107" s="48"/>
      <c r="M107" s="221" t="s">
        <v>5</v>
      </c>
      <c r="N107" s="222" t="s">
        <v>46</v>
      </c>
      <c r="O107" s="49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6" t="s">
        <v>141</v>
      </c>
      <c r="AT107" s="26" t="s">
        <v>144</v>
      </c>
      <c r="AU107" s="26" t="s">
        <v>84</v>
      </c>
      <c r="AY107" s="26" t="s">
        <v>142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6" t="s">
        <v>82</v>
      </c>
      <c r="BK107" s="225">
        <f>ROUND(I107*H107,2)</f>
        <v>0</v>
      </c>
      <c r="BL107" s="26" t="s">
        <v>141</v>
      </c>
      <c r="BM107" s="26" t="s">
        <v>247</v>
      </c>
    </row>
    <row r="108" s="1" customFormat="1">
      <c r="B108" s="48"/>
      <c r="D108" s="226" t="s">
        <v>149</v>
      </c>
      <c r="F108" s="227" t="s">
        <v>248</v>
      </c>
      <c r="I108" s="187"/>
      <c r="L108" s="48"/>
      <c r="M108" s="228"/>
      <c r="N108" s="49"/>
      <c r="O108" s="49"/>
      <c r="P108" s="49"/>
      <c r="Q108" s="49"/>
      <c r="R108" s="49"/>
      <c r="S108" s="49"/>
      <c r="T108" s="87"/>
      <c r="AT108" s="26" t="s">
        <v>149</v>
      </c>
      <c r="AU108" s="26" t="s">
        <v>84</v>
      </c>
    </row>
    <row r="109" s="12" customFormat="1">
      <c r="B109" s="232"/>
      <c r="D109" s="226" t="s">
        <v>232</v>
      </c>
      <c r="E109" s="233" t="s">
        <v>5</v>
      </c>
      <c r="F109" s="234" t="s">
        <v>771</v>
      </c>
      <c r="H109" s="235">
        <v>27.803999999999998</v>
      </c>
      <c r="I109" s="236"/>
      <c r="L109" s="232"/>
      <c r="M109" s="237"/>
      <c r="N109" s="238"/>
      <c r="O109" s="238"/>
      <c r="P109" s="238"/>
      <c r="Q109" s="238"/>
      <c r="R109" s="238"/>
      <c r="S109" s="238"/>
      <c r="T109" s="239"/>
      <c r="AT109" s="233" t="s">
        <v>232</v>
      </c>
      <c r="AU109" s="233" t="s">
        <v>84</v>
      </c>
      <c r="AV109" s="12" t="s">
        <v>84</v>
      </c>
      <c r="AW109" s="12" t="s">
        <v>38</v>
      </c>
      <c r="AX109" s="12" t="s">
        <v>75</v>
      </c>
      <c r="AY109" s="233" t="s">
        <v>142</v>
      </c>
    </row>
    <row r="110" s="13" customFormat="1">
      <c r="B110" s="240"/>
      <c r="D110" s="226" t="s">
        <v>232</v>
      </c>
      <c r="E110" s="241" t="s">
        <v>5</v>
      </c>
      <c r="F110" s="242" t="s">
        <v>237</v>
      </c>
      <c r="H110" s="243">
        <v>27.803999999999998</v>
      </c>
      <c r="I110" s="244"/>
      <c r="L110" s="240"/>
      <c r="M110" s="245"/>
      <c r="N110" s="246"/>
      <c r="O110" s="246"/>
      <c r="P110" s="246"/>
      <c r="Q110" s="246"/>
      <c r="R110" s="246"/>
      <c r="S110" s="246"/>
      <c r="T110" s="247"/>
      <c r="AT110" s="241" t="s">
        <v>232</v>
      </c>
      <c r="AU110" s="241" t="s">
        <v>84</v>
      </c>
      <c r="AV110" s="13" t="s">
        <v>141</v>
      </c>
      <c r="AW110" s="13" t="s">
        <v>38</v>
      </c>
      <c r="AX110" s="13" t="s">
        <v>82</v>
      </c>
      <c r="AY110" s="241" t="s">
        <v>142</v>
      </c>
    </row>
    <row r="111" s="1" customFormat="1" ht="16.5" customHeight="1">
      <c r="B111" s="213"/>
      <c r="C111" s="214" t="s">
        <v>169</v>
      </c>
      <c r="D111" s="214" t="s">
        <v>144</v>
      </c>
      <c r="E111" s="215" t="s">
        <v>258</v>
      </c>
      <c r="F111" s="216" t="s">
        <v>259</v>
      </c>
      <c r="G111" s="217" t="s">
        <v>260</v>
      </c>
      <c r="H111" s="218">
        <v>298</v>
      </c>
      <c r="I111" s="219"/>
      <c r="J111" s="220">
        <f>ROUND(I111*H111,2)</f>
        <v>0</v>
      </c>
      <c r="K111" s="216" t="s">
        <v>229</v>
      </c>
      <c r="L111" s="48"/>
      <c r="M111" s="221" t="s">
        <v>5</v>
      </c>
      <c r="N111" s="222" t="s">
        <v>46</v>
      </c>
      <c r="O111" s="49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6" t="s">
        <v>141</v>
      </c>
      <c r="AT111" s="26" t="s">
        <v>144</v>
      </c>
      <c r="AU111" s="26" t="s">
        <v>84</v>
      </c>
      <c r="AY111" s="26" t="s">
        <v>142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6" t="s">
        <v>82</v>
      </c>
      <c r="BK111" s="225">
        <f>ROUND(I111*H111,2)</f>
        <v>0</v>
      </c>
      <c r="BL111" s="26" t="s">
        <v>141</v>
      </c>
      <c r="BM111" s="26" t="s">
        <v>772</v>
      </c>
    </row>
    <row r="112" s="1" customFormat="1">
      <c r="B112" s="48"/>
      <c r="D112" s="226" t="s">
        <v>149</v>
      </c>
      <c r="F112" s="227" t="s">
        <v>262</v>
      </c>
      <c r="I112" s="187"/>
      <c r="L112" s="48"/>
      <c r="M112" s="228"/>
      <c r="N112" s="49"/>
      <c r="O112" s="49"/>
      <c r="P112" s="49"/>
      <c r="Q112" s="49"/>
      <c r="R112" s="49"/>
      <c r="S112" s="49"/>
      <c r="T112" s="87"/>
      <c r="AT112" s="26" t="s">
        <v>149</v>
      </c>
      <c r="AU112" s="26" t="s">
        <v>84</v>
      </c>
    </row>
    <row r="113" s="14" customFormat="1">
      <c r="B113" s="248"/>
      <c r="D113" s="226" t="s">
        <v>232</v>
      </c>
      <c r="E113" s="249" t="s">
        <v>5</v>
      </c>
      <c r="F113" s="250" t="s">
        <v>764</v>
      </c>
      <c r="H113" s="249" t="s">
        <v>5</v>
      </c>
      <c r="I113" s="251"/>
      <c r="L113" s="248"/>
      <c r="M113" s="252"/>
      <c r="N113" s="253"/>
      <c r="O113" s="253"/>
      <c r="P113" s="253"/>
      <c r="Q113" s="253"/>
      <c r="R113" s="253"/>
      <c r="S113" s="253"/>
      <c r="T113" s="254"/>
      <c r="AT113" s="249" t="s">
        <v>232</v>
      </c>
      <c r="AU113" s="249" t="s">
        <v>84</v>
      </c>
      <c r="AV113" s="14" t="s">
        <v>82</v>
      </c>
      <c r="AW113" s="14" t="s">
        <v>38</v>
      </c>
      <c r="AX113" s="14" t="s">
        <v>75</v>
      </c>
      <c r="AY113" s="249" t="s">
        <v>142</v>
      </c>
    </row>
    <row r="114" s="12" customFormat="1">
      <c r="B114" s="232"/>
      <c r="D114" s="226" t="s">
        <v>232</v>
      </c>
      <c r="E114" s="233" t="s">
        <v>5</v>
      </c>
      <c r="F114" s="234" t="s">
        <v>11</v>
      </c>
      <c r="H114" s="235">
        <v>15</v>
      </c>
      <c r="I114" s="236"/>
      <c r="L114" s="232"/>
      <c r="M114" s="237"/>
      <c r="N114" s="238"/>
      <c r="O114" s="238"/>
      <c r="P114" s="238"/>
      <c r="Q114" s="238"/>
      <c r="R114" s="238"/>
      <c r="S114" s="238"/>
      <c r="T114" s="239"/>
      <c r="AT114" s="233" t="s">
        <v>232</v>
      </c>
      <c r="AU114" s="233" t="s">
        <v>84</v>
      </c>
      <c r="AV114" s="12" t="s">
        <v>84</v>
      </c>
      <c r="AW114" s="12" t="s">
        <v>38</v>
      </c>
      <c r="AX114" s="12" t="s">
        <v>75</v>
      </c>
      <c r="AY114" s="233" t="s">
        <v>142</v>
      </c>
    </row>
    <row r="115" s="14" customFormat="1">
      <c r="B115" s="248"/>
      <c r="D115" s="226" t="s">
        <v>232</v>
      </c>
      <c r="E115" s="249" t="s">
        <v>5</v>
      </c>
      <c r="F115" s="250" t="s">
        <v>773</v>
      </c>
      <c r="H115" s="249" t="s">
        <v>5</v>
      </c>
      <c r="I115" s="251"/>
      <c r="L115" s="248"/>
      <c r="M115" s="252"/>
      <c r="N115" s="253"/>
      <c r="O115" s="253"/>
      <c r="P115" s="253"/>
      <c r="Q115" s="253"/>
      <c r="R115" s="253"/>
      <c r="S115" s="253"/>
      <c r="T115" s="254"/>
      <c r="AT115" s="249" t="s">
        <v>232</v>
      </c>
      <c r="AU115" s="249" t="s">
        <v>84</v>
      </c>
      <c r="AV115" s="14" t="s">
        <v>82</v>
      </c>
      <c r="AW115" s="14" t="s">
        <v>38</v>
      </c>
      <c r="AX115" s="14" t="s">
        <v>75</v>
      </c>
      <c r="AY115" s="249" t="s">
        <v>142</v>
      </c>
    </row>
    <row r="116" s="12" customFormat="1">
      <c r="B116" s="232"/>
      <c r="D116" s="226" t="s">
        <v>232</v>
      </c>
      <c r="E116" s="233" t="s">
        <v>5</v>
      </c>
      <c r="F116" s="234" t="s">
        <v>774</v>
      </c>
      <c r="H116" s="235">
        <v>230</v>
      </c>
      <c r="I116" s="236"/>
      <c r="L116" s="232"/>
      <c r="M116" s="237"/>
      <c r="N116" s="238"/>
      <c r="O116" s="238"/>
      <c r="P116" s="238"/>
      <c r="Q116" s="238"/>
      <c r="R116" s="238"/>
      <c r="S116" s="238"/>
      <c r="T116" s="239"/>
      <c r="AT116" s="233" t="s">
        <v>232</v>
      </c>
      <c r="AU116" s="233" t="s">
        <v>84</v>
      </c>
      <c r="AV116" s="12" t="s">
        <v>84</v>
      </c>
      <c r="AW116" s="12" t="s">
        <v>38</v>
      </c>
      <c r="AX116" s="12" t="s">
        <v>75</v>
      </c>
      <c r="AY116" s="233" t="s">
        <v>142</v>
      </c>
    </row>
    <row r="117" s="14" customFormat="1">
      <c r="B117" s="248"/>
      <c r="D117" s="226" t="s">
        <v>232</v>
      </c>
      <c r="E117" s="249" t="s">
        <v>5</v>
      </c>
      <c r="F117" s="250" t="s">
        <v>766</v>
      </c>
      <c r="H117" s="249" t="s">
        <v>5</v>
      </c>
      <c r="I117" s="251"/>
      <c r="L117" s="248"/>
      <c r="M117" s="252"/>
      <c r="N117" s="253"/>
      <c r="O117" s="253"/>
      <c r="P117" s="253"/>
      <c r="Q117" s="253"/>
      <c r="R117" s="253"/>
      <c r="S117" s="253"/>
      <c r="T117" s="254"/>
      <c r="AT117" s="249" t="s">
        <v>232</v>
      </c>
      <c r="AU117" s="249" t="s">
        <v>84</v>
      </c>
      <c r="AV117" s="14" t="s">
        <v>82</v>
      </c>
      <c r="AW117" s="14" t="s">
        <v>38</v>
      </c>
      <c r="AX117" s="14" t="s">
        <v>75</v>
      </c>
      <c r="AY117" s="249" t="s">
        <v>142</v>
      </c>
    </row>
    <row r="118" s="12" customFormat="1">
      <c r="B118" s="232"/>
      <c r="D118" s="226" t="s">
        <v>232</v>
      </c>
      <c r="E118" s="233" t="s">
        <v>5</v>
      </c>
      <c r="F118" s="234" t="s">
        <v>349</v>
      </c>
      <c r="H118" s="235">
        <v>18</v>
      </c>
      <c r="I118" s="236"/>
      <c r="L118" s="232"/>
      <c r="M118" s="237"/>
      <c r="N118" s="238"/>
      <c r="O118" s="238"/>
      <c r="P118" s="238"/>
      <c r="Q118" s="238"/>
      <c r="R118" s="238"/>
      <c r="S118" s="238"/>
      <c r="T118" s="239"/>
      <c r="AT118" s="233" t="s">
        <v>232</v>
      </c>
      <c r="AU118" s="233" t="s">
        <v>84</v>
      </c>
      <c r="AV118" s="12" t="s">
        <v>84</v>
      </c>
      <c r="AW118" s="12" t="s">
        <v>38</v>
      </c>
      <c r="AX118" s="12" t="s">
        <v>75</v>
      </c>
      <c r="AY118" s="233" t="s">
        <v>142</v>
      </c>
    </row>
    <row r="119" s="14" customFormat="1">
      <c r="B119" s="248"/>
      <c r="D119" s="226" t="s">
        <v>232</v>
      </c>
      <c r="E119" s="249" t="s">
        <v>5</v>
      </c>
      <c r="F119" s="250" t="s">
        <v>768</v>
      </c>
      <c r="H119" s="249" t="s">
        <v>5</v>
      </c>
      <c r="I119" s="251"/>
      <c r="L119" s="248"/>
      <c r="M119" s="252"/>
      <c r="N119" s="253"/>
      <c r="O119" s="253"/>
      <c r="P119" s="253"/>
      <c r="Q119" s="253"/>
      <c r="R119" s="253"/>
      <c r="S119" s="253"/>
      <c r="T119" s="254"/>
      <c r="AT119" s="249" t="s">
        <v>232</v>
      </c>
      <c r="AU119" s="249" t="s">
        <v>84</v>
      </c>
      <c r="AV119" s="14" t="s">
        <v>82</v>
      </c>
      <c r="AW119" s="14" t="s">
        <v>38</v>
      </c>
      <c r="AX119" s="14" t="s">
        <v>75</v>
      </c>
      <c r="AY119" s="249" t="s">
        <v>142</v>
      </c>
    </row>
    <row r="120" s="12" customFormat="1">
      <c r="B120" s="232"/>
      <c r="D120" s="226" t="s">
        <v>232</v>
      </c>
      <c r="E120" s="233" t="s">
        <v>5</v>
      </c>
      <c r="F120" s="234" t="s">
        <v>451</v>
      </c>
      <c r="H120" s="235">
        <v>35</v>
      </c>
      <c r="I120" s="236"/>
      <c r="L120" s="232"/>
      <c r="M120" s="237"/>
      <c r="N120" s="238"/>
      <c r="O120" s="238"/>
      <c r="P120" s="238"/>
      <c r="Q120" s="238"/>
      <c r="R120" s="238"/>
      <c r="S120" s="238"/>
      <c r="T120" s="239"/>
      <c r="AT120" s="233" t="s">
        <v>232</v>
      </c>
      <c r="AU120" s="233" t="s">
        <v>84</v>
      </c>
      <c r="AV120" s="12" t="s">
        <v>84</v>
      </c>
      <c r="AW120" s="12" t="s">
        <v>38</v>
      </c>
      <c r="AX120" s="12" t="s">
        <v>75</v>
      </c>
      <c r="AY120" s="233" t="s">
        <v>142</v>
      </c>
    </row>
    <row r="121" s="13" customFormat="1">
      <c r="B121" s="240"/>
      <c r="D121" s="226" t="s">
        <v>232</v>
      </c>
      <c r="E121" s="241" t="s">
        <v>5</v>
      </c>
      <c r="F121" s="242" t="s">
        <v>237</v>
      </c>
      <c r="H121" s="243">
        <v>298</v>
      </c>
      <c r="I121" s="244"/>
      <c r="L121" s="240"/>
      <c r="M121" s="245"/>
      <c r="N121" s="246"/>
      <c r="O121" s="246"/>
      <c r="P121" s="246"/>
      <c r="Q121" s="246"/>
      <c r="R121" s="246"/>
      <c r="S121" s="246"/>
      <c r="T121" s="247"/>
      <c r="AT121" s="241" t="s">
        <v>232</v>
      </c>
      <c r="AU121" s="241" t="s">
        <v>84</v>
      </c>
      <c r="AV121" s="13" t="s">
        <v>141</v>
      </c>
      <c r="AW121" s="13" t="s">
        <v>38</v>
      </c>
      <c r="AX121" s="13" t="s">
        <v>82</v>
      </c>
      <c r="AY121" s="241" t="s">
        <v>142</v>
      </c>
    </row>
    <row r="122" s="11" customFormat="1" ht="29.88" customHeight="1">
      <c r="B122" s="200"/>
      <c r="D122" s="201" t="s">
        <v>74</v>
      </c>
      <c r="E122" s="211" t="s">
        <v>164</v>
      </c>
      <c r="F122" s="211" t="s">
        <v>333</v>
      </c>
      <c r="I122" s="203"/>
      <c r="J122" s="212">
        <f>BK122</f>
        <v>0</v>
      </c>
      <c r="L122" s="200"/>
      <c r="M122" s="205"/>
      <c r="N122" s="206"/>
      <c r="O122" s="206"/>
      <c r="P122" s="207">
        <f>SUM(P123:P141)</f>
        <v>0</v>
      </c>
      <c r="Q122" s="206"/>
      <c r="R122" s="207">
        <f>SUM(R123:R141)</f>
        <v>224.59650000000002</v>
      </c>
      <c r="S122" s="206"/>
      <c r="T122" s="208">
        <f>SUM(T123:T141)</f>
        <v>0</v>
      </c>
      <c r="AR122" s="201" t="s">
        <v>82</v>
      </c>
      <c r="AT122" s="209" t="s">
        <v>74</v>
      </c>
      <c r="AU122" s="209" t="s">
        <v>82</v>
      </c>
      <c r="AY122" s="201" t="s">
        <v>142</v>
      </c>
      <c r="BK122" s="210">
        <f>SUM(BK123:BK141)</f>
        <v>0</v>
      </c>
    </row>
    <row r="123" s="1" customFormat="1" ht="16.5" customHeight="1">
      <c r="B123" s="213"/>
      <c r="C123" s="214" t="s">
        <v>174</v>
      </c>
      <c r="D123" s="214" t="s">
        <v>144</v>
      </c>
      <c r="E123" s="215" t="s">
        <v>334</v>
      </c>
      <c r="F123" s="216" t="s">
        <v>335</v>
      </c>
      <c r="G123" s="217" t="s">
        <v>260</v>
      </c>
      <c r="H123" s="218">
        <v>230</v>
      </c>
      <c r="I123" s="219"/>
      <c r="J123" s="220">
        <f>ROUND(I123*H123,2)</f>
        <v>0</v>
      </c>
      <c r="K123" s="216" t="s">
        <v>229</v>
      </c>
      <c r="L123" s="48"/>
      <c r="M123" s="221" t="s">
        <v>5</v>
      </c>
      <c r="N123" s="222" t="s">
        <v>46</v>
      </c>
      <c r="O123" s="49"/>
      <c r="P123" s="223">
        <f>O123*H123</f>
        <v>0</v>
      </c>
      <c r="Q123" s="223">
        <v>0.27994000000000002</v>
      </c>
      <c r="R123" s="223">
        <f>Q123*H123</f>
        <v>64.386200000000002</v>
      </c>
      <c r="S123" s="223">
        <v>0</v>
      </c>
      <c r="T123" s="224">
        <f>S123*H123</f>
        <v>0</v>
      </c>
      <c r="AR123" s="26" t="s">
        <v>141</v>
      </c>
      <c r="AT123" s="26" t="s">
        <v>144</v>
      </c>
      <c r="AU123" s="26" t="s">
        <v>84</v>
      </c>
      <c r="AY123" s="26" t="s">
        <v>142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6" t="s">
        <v>82</v>
      </c>
      <c r="BK123" s="225">
        <f>ROUND(I123*H123,2)</f>
        <v>0</v>
      </c>
      <c r="BL123" s="26" t="s">
        <v>141</v>
      </c>
      <c r="BM123" s="26" t="s">
        <v>775</v>
      </c>
    </row>
    <row r="124" s="1" customFormat="1">
      <c r="B124" s="48"/>
      <c r="D124" s="226" t="s">
        <v>149</v>
      </c>
      <c r="F124" s="227" t="s">
        <v>338</v>
      </c>
      <c r="I124" s="187"/>
      <c r="L124" s="48"/>
      <c r="M124" s="228"/>
      <c r="N124" s="49"/>
      <c r="O124" s="49"/>
      <c r="P124" s="49"/>
      <c r="Q124" s="49"/>
      <c r="R124" s="49"/>
      <c r="S124" s="49"/>
      <c r="T124" s="87"/>
      <c r="AT124" s="26" t="s">
        <v>149</v>
      </c>
      <c r="AU124" s="26" t="s">
        <v>84</v>
      </c>
    </row>
    <row r="125" s="1" customFormat="1" ht="16.5" customHeight="1">
      <c r="B125" s="213"/>
      <c r="C125" s="214" t="s">
        <v>179</v>
      </c>
      <c r="D125" s="214" t="s">
        <v>144</v>
      </c>
      <c r="E125" s="215" t="s">
        <v>340</v>
      </c>
      <c r="F125" s="216" t="s">
        <v>341</v>
      </c>
      <c r="G125" s="217" t="s">
        <v>260</v>
      </c>
      <c r="H125" s="218">
        <v>230</v>
      </c>
      <c r="I125" s="219"/>
      <c r="J125" s="220">
        <f>ROUND(I125*H125,2)</f>
        <v>0</v>
      </c>
      <c r="K125" s="216" t="s">
        <v>229</v>
      </c>
      <c r="L125" s="48"/>
      <c r="M125" s="221" t="s">
        <v>5</v>
      </c>
      <c r="N125" s="222" t="s">
        <v>46</v>
      </c>
      <c r="O125" s="49"/>
      <c r="P125" s="223">
        <f>O125*H125</f>
        <v>0</v>
      </c>
      <c r="Q125" s="223">
        <v>0.378</v>
      </c>
      <c r="R125" s="223">
        <f>Q125*H125</f>
        <v>86.939999999999998</v>
      </c>
      <c r="S125" s="223">
        <v>0</v>
      </c>
      <c r="T125" s="224">
        <f>S125*H125</f>
        <v>0</v>
      </c>
      <c r="AR125" s="26" t="s">
        <v>141</v>
      </c>
      <c r="AT125" s="26" t="s">
        <v>144</v>
      </c>
      <c r="AU125" s="26" t="s">
        <v>84</v>
      </c>
      <c r="AY125" s="26" t="s">
        <v>142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6" t="s">
        <v>82</v>
      </c>
      <c r="BK125" s="225">
        <f>ROUND(I125*H125,2)</f>
        <v>0</v>
      </c>
      <c r="BL125" s="26" t="s">
        <v>141</v>
      </c>
      <c r="BM125" s="26" t="s">
        <v>776</v>
      </c>
    </row>
    <row r="126" s="1" customFormat="1">
      <c r="B126" s="48"/>
      <c r="D126" s="226" t="s">
        <v>149</v>
      </c>
      <c r="F126" s="227" t="s">
        <v>343</v>
      </c>
      <c r="I126" s="187"/>
      <c r="L126" s="48"/>
      <c r="M126" s="228"/>
      <c r="N126" s="49"/>
      <c r="O126" s="49"/>
      <c r="P126" s="49"/>
      <c r="Q126" s="49"/>
      <c r="R126" s="49"/>
      <c r="S126" s="49"/>
      <c r="T126" s="87"/>
      <c r="AT126" s="26" t="s">
        <v>149</v>
      </c>
      <c r="AU126" s="26" t="s">
        <v>84</v>
      </c>
    </row>
    <row r="127" s="1" customFormat="1" ht="16.5" customHeight="1">
      <c r="B127" s="213"/>
      <c r="C127" s="214" t="s">
        <v>184</v>
      </c>
      <c r="D127" s="214" t="s">
        <v>144</v>
      </c>
      <c r="E127" s="215" t="s">
        <v>777</v>
      </c>
      <c r="F127" s="216" t="s">
        <v>778</v>
      </c>
      <c r="G127" s="217" t="s">
        <v>260</v>
      </c>
      <c r="H127" s="218">
        <v>70</v>
      </c>
      <c r="I127" s="219"/>
      <c r="J127" s="220">
        <f>ROUND(I127*H127,2)</f>
        <v>0</v>
      </c>
      <c r="K127" s="216" t="s">
        <v>229</v>
      </c>
      <c r="L127" s="48"/>
      <c r="M127" s="221" t="s">
        <v>5</v>
      </c>
      <c r="N127" s="222" t="s">
        <v>46</v>
      </c>
      <c r="O127" s="49"/>
      <c r="P127" s="223">
        <f>O127*H127</f>
        <v>0</v>
      </c>
      <c r="Q127" s="223">
        <v>0.216</v>
      </c>
      <c r="R127" s="223">
        <f>Q127*H127</f>
        <v>15.119999999999999</v>
      </c>
      <c r="S127" s="223">
        <v>0</v>
      </c>
      <c r="T127" s="224">
        <f>S127*H127</f>
        <v>0</v>
      </c>
      <c r="AR127" s="26" t="s">
        <v>141</v>
      </c>
      <c r="AT127" s="26" t="s">
        <v>144</v>
      </c>
      <c r="AU127" s="26" t="s">
        <v>84</v>
      </c>
      <c r="AY127" s="26" t="s">
        <v>142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6" t="s">
        <v>82</v>
      </c>
      <c r="BK127" s="225">
        <f>ROUND(I127*H127,2)</f>
        <v>0</v>
      </c>
      <c r="BL127" s="26" t="s">
        <v>141</v>
      </c>
      <c r="BM127" s="26" t="s">
        <v>779</v>
      </c>
    </row>
    <row r="128" s="1" customFormat="1">
      <c r="B128" s="48"/>
      <c r="D128" s="226" t="s">
        <v>149</v>
      </c>
      <c r="F128" s="227" t="s">
        <v>780</v>
      </c>
      <c r="I128" s="18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149</v>
      </c>
      <c r="AU128" s="26" t="s">
        <v>84</v>
      </c>
    </row>
    <row r="129" s="14" customFormat="1">
      <c r="B129" s="248"/>
      <c r="D129" s="226" t="s">
        <v>232</v>
      </c>
      <c r="E129" s="249" t="s">
        <v>5</v>
      </c>
      <c r="F129" s="250" t="s">
        <v>768</v>
      </c>
      <c r="H129" s="249" t="s">
        <v>5</v>
      </c>
      <c r="I129" s="251"/>
      <c r="L129" s="248"/>
      <c r="M129" s="252"/>
      <c r="N129" s="253"/>
      <c r="O129" s="253"/>
      <c r="P129" s="253"/>
      <c r="Q129" s="253"/>
      <c r="R129" s="253"/>
      <c r="S129" s="253"/>
      <c r="T129" s="254"/>
      <c r="AT129" s="249" t="s">
        <v>232</v>
      </c>
      <c r="AU129" s="249" t="s">
        <v>84</v>
      </c>
      <c r="AV129" s="14" t="s">
        <v>82</v>
      </c>
      <c r="AW129" s="14" t="s">
        <v>38</v>
      </c>
      <c r="AX129" s="14" t="s">
        <v>75</v>
      </c>
      <c r="AY129" s="249" t="s">
        <v>142</v>
      </c>
    </row>
    <row r="130" s="12" customFormat="1">
      <c r="B130" s="232"/>
      <c r="D130" s="226" t="s">
        <v>232</v>
      </c>
      <c r="E130" s="233" t="s">
        <v>5</v>
      </c>
      <c r="F130" s="234" t="s">
        <v>781</v>
      </c>
      <c r="H130" s="235">
        <v>70</v>
      </c>
      <c r="I130" s="236"/>
      <c r="L130" s="232"/>
      <c r="M130" s="237"/>
      <c r="N130" s="238"/>
      <c r="O130" s="238"/>
      <c r="P130" s="238"/>
      <c r="Q130" s="238"/>
      <c r="R130" s="238"/>
      <c r="S130" s="238"/>
      <c r="T130" s="239"/>
      <c r="AT130" s="233" t="s">
        <v>232</v>
      </c>
      <c r="AU130" s="233" t="s">
        <v>84</v>
      </c>
      <c r="AV130" s="12" t="s">
        <v>84</v>
      </c>
      <c r="AW130" s="12" t="s">
        <v>38</v>
      </c>
      <c r="AX130" s="12" t="s">
        <v>75</v>
      </c>
      <c r="AY130" s="233" t="s">
        <v>142</v>
      </c>
    </row>
    <row r="131" s="13" customFormat="1">
      <c r="B131" s="240"/>
      <c r="D131" s="226" t="s">
        <v>232</v>
      </c>
      <c r="E131" s="241" t="s">
        <v>5</v>
      </c>
      <c r="F131" s="242" t="s">
        <v>237</v>
      </c>
      <c r="H131" s="243">
        <v>70</v>
      </c>
      <c r="I131" s="244"/>
      <c r="L131" s="240"/>
      <c r="M131" s="245"/>
      <c r="N131" s="246"/>
      <c r="O131" s="246"/>
      <c r="P131" s="246"/>
      <c r="Q131" s="246"/>
      <c r="R131" s="246"/>
      <c r="S131" s="246"/>
      <c r="T131" s="247"/>
      <c r="AT131" s="241" t="s">
        <v>232</v>
      </c>
      <c r="AU131" s="241" t="s">
        <v>84</v>
      </c>
      <c r="AV131" s="13" t="s">
        <v>141</v>
      </c>
      <c r="AW131" s="13" t="s">
        <v>38</v>
      </c>
      <c r="AX131" s="13" t="s">
        <v>82</v>
      </c>
      <c r="AY131" s="241" t="s">
        <v>142</v>
      </c>
    </row>
    <row r="132" s="1" customFormat="1" ht="25.5" customHeight="1">
      <c r="B132" s="213"/>
      <c r="C132" s="214" t="s">
        <v>189</v>
      </c>
      <c r="D132" s="214" t="s">
        <v>144</v>
      </c>
      <c r="E132" s="215" t="s">
        <v>345</v>
      </c>
      <c r="F132" s="216" t="s">
        <v>346</v>
      </c>
      <c r="G132" s="217" t="s">
        <v>260</v>
      </c>
      <c r="H132" s="218">
        <v>230</v>
      </c>
      <c r="I132" s="219"/>
      <c r="J132" s="220">
        <f>ROUND(I132*H132,2)</f>
        <v>0</v>
      </c>
      <c r="K132" s="216" t="s">
        <v>229</v>
      </c>
      <c r="L132" s="48"/>
      <c r="M132" s="221" t="s">
        <v>5</v>
      </c>
      <c r="N132" s="222" t="s">
        <v>46</v>
      </c>
      <c r="O132" s="49"/>
      <c r="P132" s="223">
        <f>O132*H132</f>
        <v>0</v>
      </c>
      <c r="Q132" s="223">
        <v>0.15826000000000001</v>
      </c>
      <c r="R132" s="223">
        <f>Q132*H132</f>
        <v>36.399800000000006</v>
      </c>
      <c r="S132" s="223">
        <v>0</v>
      </c>
      <c r="T132" s="224">
        <f>S132*H132</f>
        <v>0</v>
      </c>
      <c r="AR132" s="26" t="s">
        <v>141</v>
      </c>
      <c r="AT132" s="26" t="s">
        <v>144</v>
      </c>
      <c r="AU132" s="26" t="s">
        <v>84</v>
      </c>
      <c r="AY132" s="26" t="s">
        <v>142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6" t="s">
        <v>82</v>
      </c>
      <c r="BK132" s="225">
        <f>ROUND(I132*H132,2)</f>
        <v>0</v>
      </c>
      <c r="BL132" s="26" t="s">
        <v>141</v>
      </c>
      <c r="BM132" s="26" t="s">
        <v>782</v>
      </c>
    </row>
    <row r="133" s="1" customFormat="1">
      <c r="B133" s="48"/>
      <c r="D133" s="226" t="s">
        <v>149</v>
      </c>
      <c r="F133" s="227" t="s">
        <v>348</v>
      </c>
      <c r="I133" s="187"/>
      <c r="L133" s="48"/>
      <c r="M133" s="228"/>
      <c r="N133" s="49"/>
      <c r="O133" s="49"/>
      <c r="P133" s="49"/>
      <c r="Q133" s="49"/>
      <c r="R133" s="49"/>
      <c r="S133" s="49"/>
      <c r="T133" s="87"/>
      <c r="AT133" s="26" t="s">
        <v>149</v>
      </c>
      <c r="AU133" s="26" t="s">
        <v>84</v>
      </c>
    </row>
    <row r="134" s="1" customFormat="1" ht="16.5" customHeight="1">
      <c r="B134" s="213"/>
      <c r="C134" s="214" t="s">
        <v>194</v>
      </c>
      <c r="D134" s="214" t="s">
        <v>144</v>
      </c>
      <c r="E134" s="215" t="s">
        <v>783</v>
      </c>
      <c r="F134" s="216" t="s">
        <v>784</v>
      </c>
      <c r="G134" s="217" t="s">
        <v>260</v>
      </c>
      <c r="H134" s="218">
        <v>230</v>
      </c>
      <c r="I134" s="219"/>
      <c r="J134" s="220">
        <f>ROUND(I134*H134,2)</f>
        <v>0</v>
      </c>
      <c r="K134" s="216" t="s">
        <v>229</v>
      </c>
      <c r="L134" s="48"/>
      <c r="M134" s="221" t="s">
        <v>5</v>
      </c>
      <c r="N134" s="222" t="s">
        <v>46</v>
      </c>
      <c r="O134" s="49"/>
      <c r="P134" s="223">
        <f>O134*H134</f>
        <v>0</v>
      </c>
      <c r="Q134" s="223">
        <v>0.00034000000000000002</v>
      </c>
      <c r="R134" s="223">
        <f>Q134*H134</f>
        <v>0.078200000000000006</v>
      </c>
      <c r="S134" s="223">
        <v>0</v>
      </c>
      <c r="T134" s="224">
        <f>S134*H134</f>
        <v>0</v>
      </c>
      <c r="AR134" s="26" t="s">
        <v>141</v>
      </c>
      <c r="AT134" s="26" t="s">
        <v>144</v>
      </c>
      <c r="AU134" s="26" t="s">
        <v>84</v>
      </c>
      <c r="AY134" s="26" t="s">
        <v>142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6" t="s">
        <v>82</v>
      </c>
      <c r="BK134" s="225">
        <f>ROUND(I134*H134,2)</f>
        <v>0</v>
      </c>
      <c r="BL134" s="26" t="s">
        <v>141</v>
      </c>
      <c r="BM134" s="26" t="s">
        <v>785</v>
      </c>
    </row>
    <row r="135" s="1" customFormat="1">
      <c r="B135" s="48"/>
      <c r="D135" s="226" t="s">
        <v>149</v>
      </c>
      <c r="F135" s="227" t="s">
        <v>786</v>
      </c>
      <c r="I135" s="187"/>
      <c r="L135" s="48"/>
      <c r="M135" s="228"/>
      <c r="N135" s="49"/>
      <c r="O135" s="49"/>
      <c r="P135" s="49"/>
      <c r="Q135" s="49"/>
      <c r="R135" s="49"/>
      <c r="S135" s="49"/>
      <c r="T135" s="87"/>
      <c r="AT135" s="26" t="s">
        <v>149</v>
      </c>
      <c r="AU135" s="26" t="s">
        <v>84</v>
      </c>
    </row>
    <row r="136" s="1" customFormat="1" ht="16.5" customHeight="1">
      <c r="B136" s="213"/>
      <c r="C136" s="214" t="s">
        <v>199</v>
      </c>
      <c r="D136" s="214" t="s">
        <v>144</v>
      </c>
      <c r="E136" s="215" t="s">
        <v>355</v>
      </c>
      <c r="F136" s="216" t="s">
        <v>356</v>
      </c>
      <c r="G136" s="217" t="s">
        <v>260</v>
      </c>
      <c r="H136" s="218">
        <v>230</v>
      </c>
      <c r="I136" s="219"/>
      <c r="J136" s="220">
        <f>ROUND(I136*H136,2)</f>
        <v>0</v>
      </c>
      <c r="K136" s="216" t="s">
        <v>229</v>
      </c>
      <c r="L136" s="48"/>
      <c r="M136" s="221" t="s">
        <v>5</v>
      </c>
      <c r="N136" s="222" t="s">
        <v>46</v>
      </c>
      <c r="O136" s="49"/>
      <c r="P136" s="223">
        <f>O136*H136</f>
        <v>0</v>
      </c>
      <c r="Q136" s="223">
        <v>0.00040999999999999999</v>
      </c>
      <c r="R136" s="223">
        <f>Q136*H136</f>
        <v>0.094299999999999995</v>
      </c>
      <c r="S136" s="223">
        <v>0</v>
      </c>
      <c r="T136" s="224">
        <f>S136*H136</f>
        <v>0</v>
      </c>
      <c r="AR136" s="26" t="s">
        <v>141</v>
      </c>
      <c r="AT136" s="26" t="s">
        <v>144</v>
      </c>
      <c r="AU136" s="26" t="s">
        <v>84</v>
      </c>
      <c r="AY136" s="26" t="s">
        <v>142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6" t="s">
        <v>82</v>
      </c>
      <c r="BK136" s="225">
        <f>ROUND(I136*H136,2)</f>
        <v>0</v>
      </c>
      <c r="BL136" s="26" t="s">
        <v>141</v>
      </c>
      <c r="BM136" s="26" t="s">
        <v>787</v>
      </c>
    </row>
    <row r="137" s="1" customFormat="1">
      <c r="B137" s="48"/>
      <c r="D137" s="226" t="s">
        <v>149</v>
      </c>
      <c r="F137" s="227" t="s">
        <v>358</v>
      </c>
      <c r="I137" s="187"/>
      <c r="L137" s="48"/>
      <c r="M137" s="228"/>
      <c r="N137" s="49"/>
      <c r="O137" s="49"/>
      <c r="P137" s="49"/>
      <c r="Q137" s="49"/>
      <c r="R137" s="49"/>
      <c r="S137" s="49"/>
      <c r="T137" s="87"/>
      <c r="AT137" s="26" t="s">
        <v>149</v>
      </c>
      <c r="AU137" s="26" t="s">
        <v>84</v>
      </c>
    </row>
    <row r="138" s="1" customFormat="1" ht="25.5" customHeight="1">
      <c r="B138" s="213"/>
      <c r="C138" s="214" t="s">
        <v>204</v>
      </c>
      <c r="D138" s="214" t="s">
        <v>144</v>
      </c>
      <c r="E138" s="215" t="s">
        <v>788</v>
      </c>
      <c r="F138" s="216" t="s">
        <v>789</v>
      </c>
      <c r="G138" s="217" t="s">
        <v>260</v>
      </c>
      <c r="H138" s="218">
        <v>230</v>
      </c>
      <c r="I138" s="219"/>
      <c r="J138" s="220">
        <f>ROUND(I138*H138,2)</f>
        <v>0</v>
      </c>
      <c r="K138" s="216" t="s">
        <v>229</v>
      </c>
      <c r="L138" s="48"/>
      <c r="M138" s="221" t="s">
        <v>5</v>
      </c>
      <c r="N138" s="222" t="s">
        <v>46</v>
      </c>
      <c r="O138" s="49"/>
      <c r="P138" s="223">
        <f>O138*H138</f>
        <v>0</v>
      </c>
      <c r="Q138" s="223">
        <v>0.092799999999999994</v>
      </c>
      <c r="R138" s="223">
        <f>Q138*H138</f>
        <v>21.343999999999998</v>
      </c>
      <c r="S138" s="223">
        <v>0</v>
      </c>
      <c r="T138" s="224">
        <f>S138*H138</f>
        <v>0</v>
      </c>
      <c r="AR138" s="26" t="s">
        <v>141</v>
      </c>
      <c r="AT138" s="26" t="s">
        <v>144</v>
      </c>
      <c r="AU138" s="26" t="s">
        <v>84</v>
      </c>
      <c r="AY138" s="26" t="s">
        <v>142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6" t="s">
        <v>82</v>
      </c>
      <c r="BK138" s="225">
        <f>ROUND(I138*H138,2)</f>
        <v>0</v>
      </c>
      <c r="BL138" s="26" t="s">
        <v>141</v>
      </c>
      <c r="BM138" s="26" t="s">
        <v>790</v>
      </c>
    </row>
    <row r="139" s="1" customFormat="1">
      <c r="B139" s="48"/>
      <c r="D139" s="226" t="s">
        <v>149</v>
      </c>
      <c r="F139" s="227" t="s">
        <v>791</v>
      </c>
      <c r="I139" s="187"/>
      <c r="L139" s="48"/>
      <c r="M139" s="228"/>
      <c r="N139" s="49"/>
      <c r="O139" s="49"/>
      <c r="P139" s="49"/>
      <c r="Q139" s="49"/>
      <c r="R139" s="49"/>
      <c r="S139" s="49"/>
      <c r="T139" s="87"/>
      <c r="AT139" s="26" t="s">
        <v>149</v>
      </c>
      <c r="AU139" s="26" t="s">
        <v>84</v>
      </c>
    </row>
    <row r="140" s="1" customFormat="1" ht="16.5" customHeight="1">
      <c r="B140" s="213"/>
      <c r="C140" s="214" t="s">
        <v>329</v>
      </c>
      <c r="D140" s="214" t="s">
        <v>144</v>
      </c>
      <c r="E140" s="215" t="s">
        <v>792</v>
      </c>
      <c r="F140" s="216" t="s">
        <v>793</v>
      </c>
      <c r="G140" s="217" t="s">
        <v>418</v>
      </c>
      <c r="H140" s="218">
        <v>65</v>
      </c>
      <c r="I140" s="219"/>
      <c r="J140" s="220">
        <f>ROUND(I140*H140,2)</f>
        <v>0</v>
      </c>
      <c r="K140" s="216" t="s">
        <v>229</v>
      </c>
      <c r="L140" s="48"/>
      <c r="M140" s="221" t="s">
        <v>5</v>
      </c>
      <c r="N140" s="222" t="s">
        <v>46</v>
      </c>
      <c r="O140" s="49"/>
      <c r="P140" s="223">
        <f>O140*H140</f>
        <v>0</v>
      </c>
      <c r="Q140" s="223">
        <v>0.0035999999999999999</v>
      </c>
      <c r="R140" s="223">
        <f>Q140*H140</f>
        <v>0.23399999999999999</v>
      </c>
      <c r="S140" s="223">
        <v>0</v>
      </c>
      <c r="T140" s="224">
        <f>S140*H140</f>
        <v>0</v>
      </c>
      <c r="AR140" s="26" t="s">
        <v>141</v>
      </c>
      <c r="AT140" s="26" t="s">
        <v>144</v>
      </c>
      <c r="AU140" s="26" t="s">
        <v>84</v>
      </c>
      <c r="AY140" s="26" t="s">
        <v>142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6" t="s">
        <v>82</v>
      </c>
      <c r="BK140" s="225">
        <f>ROUND(I140*H140,2)</f>
        <v>0</v>
      </c>
      <c r="BL140" s="26" t="s">
        <v>141</v>
      </c>
      <c r="BM140" s="26" t="s">
        <v>794</v>
      </c>
    </row>
    <row r="141" s="1" customFormat="1">
      <c r="B141" s="48"/>
      <c r="D141" s="226" t="s">
        <v>149</v>
      </c>
      <c r="F141" s="227" t="s">
        <v>793</v>
      </c>
      <c r="I141" s="187"/>
      <c r="L141" s="48"/>
      <c r="M141" s="228"/>
      <c r="N141" s="49"/>
      <c r="O141" s="49"/>
      <c r="P141" s="49"/>
      <c r="Q141" s="49"/>
      <c r="R141" s="49"/>
      <c r="S141" s="49"/>
      <c r="T141" s="87"/>
      <c r="AT141" s="26" t="s">
        <v>149</v>
      </c>
      <c r="AU141" s="26" t="s">
        <v>84</v>
      </c>
    </row>
    <row r="142" s="11" customFormat="1" ht="29.88" customHeight="1">
      <c r="B142" s="200"/>
      <c r="D142" s="201" t="s">
        <v>74</v>
      </c>
      <c r="E142" s="211" t="s">
        <v>169</v>
      </c>
      <c r="F142" s="211" t="s">
        <v>795</v>
      </c>
      <c r="I142" s="203"/>
      <c r="J142" s="212">
        <f>BK142</f>
        <v>0</v>
      </c>
      <c r="L142" s="200"/>
      <c r="M142" s="205"/>
      <c r="N142" s="206"/>
      <c r="O142" s="206"/>
      <c r="P142" s="207">
        <f>SUM(P143:P169)</f>
        <v>0</v>
      </c>
      <c r="Q142" s="206"/>
      <c r="R142" s="207">
        <f>SUM(R143:R169)</f>
        <v>7.0356016300000004</v>
      </c>
      <c r="S142" s="206"/>
      <c r="T142" s="208">
        <f>SUM(T143:T169)</f>
        <v>0</v>
      </c>
      <c r="AR142" s="201" t="s">
        <v>82</v>
      </c>
      <c r="AT142" s="209" t="s">
        <v>74</v>
      </c>
      <c r="AU142" s="209" t="s">
        <v>82</v>
      </c>
      <c r="AY142" s="201" t="s">
        <v>142</v>
      </c>
      <c r="BK142" s="210">
        <f>SUM(BK143:BK169)</f>
        <v>0</v>
      </c>
    </row>
    <row r="143" s="1" customFormat="1" ht="25.5" customHeight="1">
      <c r="B143" s="213"/>
      <c r="C143" s="214" t="s">
        <v>11</v>
      </c>
      <c r="D143" s="214" t="s">
        <v>144</v>
      </c>
      <c r="E143" s="215" t="s">
        <v>796</v>
      </c>
      <c r="F143" s="216" t="s">
        <v>797</v>
      </c>
      <c r="G143" s="217" t="s">
        <v>228</v>
      </c>
      <c r="H143" s="218">
        <v>1.5</v>
      </c>
      <c r="I143" s="219"/>
      <c r="J143" s="220">
        <f>ROUND(I143*H143,2)</f>
        <v>0</v>
      </c>
      <c r="K143" s="216" t="s">
        <v>336</v>
      </c>
      <c r="L143" s="48"/>
      <c r="M143" s="221" t="s">
        <v>5</v>
      </c>
      <c r="N143" s="222" t="s">
        <v>46</v>
      </c>
      <c r="O143" s="49"/>
      <c r="P143" s="223">
        <f>O143*H143</f>
        <v>0</v>
      </c>
      <c r="Q143" s="223">
        <v>2.45329</v>
      </c>
      <c r="R143" s="223">
        <f>Q143*H143</f>
        <v>3.679935</v>
      </c>
      <c r="S143" s="223">
        <v>0</v>
      </c>
      <c r="T143" s="224">
        <f>S143*H143</f>
        <v>0</v>
      </c>
      <c r="AR143" s="26" t="s">
        <v>141</v>
      </c>
      <c r="AT143" s="26" t="s">
        <v>144</v>
      </c>
      <c r="AU143" s="26" t="s">
        <v>84</v>
      </c>
      <c r="AY143" s="26" t="s">
        <v>142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6" t="s">
        <v>82</v>
      </c>
      <c r="BK143" s="225">
        <f>ROUND(I143*H143,2)</f>
        <v>0</v>
      </c>
      <c r="BL143" s="26" t="s">
        <v>141</v>
      </c>
      <c r="BM143" s="26" t="s">
        <v>798</v>
      </c>
    </row>
    <row r="144" s="1" customFormat="1">
      <c r="B144" s="48"/>
      <c r="D144" s="226" t="s">
        <v>149</v>
      </c>
      <c r="F144" s="227" t="s">
        <v>799</v>
      </c>
      <c r="I144" s="187"/>
      <c r="L144" s="48"/>
      <c r="M144" s="228"/>
      <c r="N144" s="49"/>
      <c r="O144" s="49"/>
      <c r="P144" s="49"/>
      <c r="Q144" s="49"/>
      <c r="R144" s="49"/>
      <c r="S144" s="49"/>
      <c r="T144" s="87"/>
      <c r="AT144" s="26" t="s">
        <v>149</v>
      </c>
      <c r="AU144" s="26" t="s">
        <v>84</v>
      </c>
    </row>
    <row r="145" s="14" customFormat="1">
      <c r="B145" s="248"/>
      <c r="D145" s="226" t="s">
        <v>232</v>
      </c>
      <c r="E145" s="249" t="s">
        <v>5</v>
      </c>
      <c r="F145" s="250" t="s">
        <v>764</v>
      </c>
      <c r="H145" s="249" t="s">
        <v>5</v>
      </c>
      <c r="I145" s="251"/>
      <c r="L145" s="248"/>
      <c r="M145" s="252"/>
      <c r="N145" s="253"/>
      <c r="O145" s="253"/>
      <c r="P145" s="253"/>
      <c r="Q145" s="253"/>
      <c r="R145" s="253"/>
      <c r="S145" s="253"/>
      <c r="T145" s="254"/>
      <c r="AT145" s="249" t="s">
        <v>232</v>
      </c>
      <c r="AU145" s="249" t="s">
        <v>84</v>
      </c>
      <c r="AV145" s="14" t="s">
        <v>82</v>
      </c>
      <c r="AW145" s="14" t="s">
        <v>38</v>
      </c>
      <c r="AX145" s="14" t="s">
        <v>75</v>
      </c>
      <c r="AY145" s="249" t="s">
        <v>142</v>
      </c>
    </row>
    <row r="146" s="12" customFormat="1">
      <c r="B146" s="232"/>
      <c r="D146" s="226" t="s">
        <v>232</v>
      </c>
      <c r="E146" s="233" t="s">
        <v>5</v>
      </c>
      <c r="F146" s="234" t="s">
        <v>800</v>
      </c>
      <c r="H146" s="235">
        <v>1.5</v>
      </c>
      <c r="I146" s="236"/>
      <c r="L146" s="232"/>
      <c r="M146" s="237"/>
      <c r="N146" s="238"/>
      <c r="O146" s="238"/>
      <c r="P146" s="238"/>
      <c r="Q146" s="238"/>
      <c r="R146" s="238"/>
      <c r="S146" s="238"/>
      <c r="T146" s="239"/>
      <c r="AT146" s="233" t="s">
        <v>232</v>
      </c>
      <c r="AU146" s="233" t="s">
        <v>84</v>
      </c>
      <c r="AV146" s="12" t="s">
        <v>84</v>
      </c>
      <c r="AW146" s="12" t="s">
        <v>38</v>
      </c>
      <c r="AX146" s="12" t="s">
        <v>75</v>
      </c>
      <c r="AY146" s="233" t="s">
        <v>142</v>
      </c>
    </row>
    <row r="147" s="13" customFormat="1">
      <c r="B147" s="240"/>
      <c r="D147" s="226" t="s">
        <v>232</v>
      </c>
      <c r="E147" s="241" t="s">
        <v>5</v>
      </c>
      <c r="F147" s="242" t="s">
        <v>237</v>
      </c>
      <c r="H147" s="243">
        <v>1.5</v>
      </c>
      <c r="I147" s="244"/>
      <c r="L147" s="240"/>
      <c r="M147" s="245"/>
      <c r="N147" s="246"/>
      <c r="O147" s="246"/>
      <c r="P147" s="246"/>
      <c r="Q147" s="246"/>
      <c r="R147" s="246"/>
      <c r="S147" s="246"/>
      <c r="T147" s="247"/>
      <c r="AT147" s="241" t="s">
        <v>232</v>
      </c>
      <c r="AU147" s="241" t="s">
        <v>84</v>
      </c>
      <c r="AV147" s="13" t="s">
        <v>141</v>
      </c>
      <c r="AW147" s="13" t="s">
        <v>38</v>
      </c>
      <c r="AX147" s="13" t="s">
        <v>82</v>
      </c>
      <c r="AY147" s="241" t="s">
        <v>142</v>
      </c>
    </row>
    <row r="148" s="1" customFormat="1" ht="25.5" customHeight="1">
      <c r="B148" s="213"/>
      <c r="C148" s="214" t="s">
        <v>339</v>
      </c>
      <c r="D148" s="214" t="s">
        <v>144</v>
      </c>
      <c r="E148" s="215" t="s">
        <v>801</v>
      </c>
      <c r="F148" s="216" t="s">
        <v>802</v>
      </c>
      <c r="G148" s="217" t="s">
        <v>228</v>
      </c>
      <c r="H148" s="218">
        <v>1.5</v>
      </c>
      <c r="I148" s="219"/>
      <c r="J148" s="220">
        <f>ROUND(I148*H148,2)</f>
        <v>0</v>
      </c>
      <c r="K148" s="216" t="s">
        <v>229</v>
      </c>
      <c r="L148" s="48"/>
      <c r="M148" s="221" t="s">
        <v>5</v>
      </c>
      <c r="N148" s="222" t="s">
        <v>46</v>
      </c>
      <c r="O148" s="49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AR148" s="26" t="s">
        <v>141</v>
      </c>
      <c r="AT148" s="26" t="s">
        <v>144</v>
      </c>
      <c r="AU148" s="26" t="s">
        <v>84</v>
      </c>
      <c r="AY148" s="26" t="s">
        <v>142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6" t="s">
        <v>82</v>
      </c>
      <c r="BK148" s="225">
        <f>ROUND(I148*H148,2)</f>
        <v>0</v>
      </c>
      <c r="BL148" s="26" t="s">
        <v>141</v>
      </c>
      <c r="BM148" s="26" t="s">
        <v>803</v>
      </c>
    </row>
    <row r="149" s="1" customFormat="1">
      <c r="B149" s="48"/>
      <c r="D149" s="226" t="s">
        <v>149</v>
      </c>
      <c r="F149" s="227" t="s">
        <v>804</v>
      </c>
      <c r="I149" s="187"/>
      <c r="L149" s="48"/>
      <c r="M149" s="228"/>
      <c r="N149" s="49"/>
      <c r="O149" s="49"/>
      <c r="P149" s="49"/>
      <c r="Q149" s="49"/>
      <c r="R149" s="49"/>
      <c r="S149" s="49"/>
      <c r="T149" s="87"/>
      <c r="AT149" s="26" t="s">
        <v>149</v>
      </c>
      <c r="AU149" s="26" t="s">
        <v>84</v>
      </c>
    </row>
    <row r="150" s="1" customFormat="1" ht="16.5" customHeight="1">
      <c r="B150" s="213"/>
      <c r="C150" s="214" t="s">
        <v>344</v>
      </c>
      <c r="D150" s="214" t="s">
        <v>144</v>
      </c>
      <c r="E150" s="215" t="s">
        <v>805</v>
      </c>
      <c r="F150" s="216" t="s">
        <v>806</v>
      </c>
      <c r="G150" s="217" t="s">
        <v>260</v>
      </c>
      <c r="H150" s="218">
        <v>5.7839999999999998</v>
      </c>
      <c r="I150" s="219"/>
      <c r="J150" s="220">
        <f>ROUND(I150*H150,2)</f>
        <v>0</v>
      </c>
      <c r="K150" s="216" t="s">
        <v>229</v>
      </c>
      <c r="L150" s="48"/>
      <c r="M150" s="221" t="s">
        <v>5</v>
      </c>
      <c r="N150" s="222" t="s">
        <v>46</v>
      </c>
      <c r="O150" s="49"/>
      <c r="P150" s="223">
        <f>O150*H150</f>
        <v>0</v>
      </c>
      <c r="Q150" s="223">
        <v>0.013520000000000001</v>
      </c>
      <c r="R150" s="223">
        <f>Q150*H150</f>
        <v>0.078199680000000008</v>
      </c>
      <c r="S150" s="223">
        <v>0</v>
      </c>
      <c r="T150" s="224">
        <f>S150*H150</f>
        <v>0</v>
      </c>
      <c r="AR150" s="26" t="s">
        <v>141</v>
      </c>
      <c r="AT150" s="26" t="s">
        <v>144</v>
      </c>
      <c r="AU150" s="26" t="s">
        <v>84</v>
      </c>
      <c r="AY150" s="26" t="s">
        <v>142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6" t="s">
        <v>82</v>
      </c>
      <c r="BK150" s="225">
        <f>ROUND(I150*H150,2)</f>
        <v>0</v>
      </c>
      <c r="BL150" s="26" t="s">
        <v>141</v>
      </c>
      <c r="BM150" s="26" t="s">
        <v>807</v>
      </c>
    </row>
    <row r="151" s="1" customFormat="1">
      <c r="B151" s="48"/>
      <c r="D151" s="226" t="s">
        <v>149</v>
      </c>
      <c r="F151" s="227" t="s">
        <v>808</v>
      </c>
      <c r="I151" s="187"/>
      <c r="L151" s="48"/>
      <c r="M151" s="228"/>
      <c r="N151" s="49"/>
      <c r="O151" s="49"/>
      <c r="P151" s="49"/>
      <c r="Q151" s="49"/>
      <c r="R151" s="49"/>
      <c r="S151" s="49"/>
      <c r="T151" s="87"/>
      <c r="AT151" s="26" t="s">
        <v>149</v>
      </c>
      <c r="AU151" s="26" t="s">
        <v>84</v>
      </c>
    </row>
    <row r="152" s="12" customFormat="1">
      <c r="B152" s="232"/>
      <c r="D152" s="226" t="s">
        <v>232</v>
      </c>
      <c r="E152" s="233" t="s">
        <v>5</v>
      </c>
      <c r="F152" s="234" t="s">
        <v>809</v>
      </c>
      <c r="H152" s="235">
        <v>5.7839999999999998</v>
      </c>
      <c r="I152" s="236"/>
      <c r="L152" s="232"/>
      <c r="M152" s="237"/>
      <c r="N152" s="238"/>
      <c r="O152" s="238"/>
      <c r="P152" s="238"/>
      <c r="Q152" s="238"/>
      <c r="R152" s="238"/>
      <c r="S152" s="238"/>
      <c r="T152" s="239"/>
      <c r="AT152" s="233" t="s">
        <v>232</v>
      </c>
      <c r="AU152" s="233" t="s">
        <v>84</v>
      </c>
      <c r="AV152" s="12" t="s">
        <v>84</v>
      </c>
      <c r="AW152" s="12" t="s">
        <v>38</v>
      </c>
      <c r="AX152" s="12" t="s">
        <v>75</v>
      </c>
      <c r="AY152" s="233" t="s">
        <v>142</v>
      </c>
    </row>
    <row r="153" s="13" customFormat="1">
      <c r="B153" s="240"/>
      <c r="D153" s="226" t="s">
        <v>232</v>
      </c>
      <c r="E153" s="241" t="s">
        <v>5</v>
      </c>
      <c r="F153" s="242" t="s">
        <v>237</v>
      </c>
      <c r="H153" s="243">
        <v>5.7839999999999998</v>
      </c>
      <c r="I153" s="244"/>
      <c r="L153" s="240"/>
      <c r="M153" s="245"/>
      <c r="N153" s="246"/>
      <c r="O153" s="246"/>
      <c r="P153" s="246"/>
      <c r="Q153" s="246"/>
      <c r="R153" s="246"/>
      <c r="S153" s="246"/>
      <c r="T153" s="247"/>
      <c r="AT153" s="241" t="s">
        <v>232</v>
      </c>
      <c r="AU153" s="241" t="s">
        <v>84</v>
      </c>
      <c r="AV153" s="13" t="s">
        <v>141</v>
      </c>
      <c r="AW153" s="13" t="s">
        <v>38</v>
      </c>
      <c r="AX153" s="13" t="s">
        <v>82</v>
      </c>
      <c r="AY153" s="241" t="s">
        <v>142</v>
      </c>
    </row>
    <row r="154" s="1" customFormat="1" ht="16.5" customHeight="1">
      <c r="B154" s="213"/>
      <c r="C154" s="214" t="s">
        <v>349</v>
      </c>
      <c r="D154" s="214" t="s">
        <v>144</v>
      </c>
      <c r="E154" s="215" t="s">
        <v>810</v>
      </c>
      <c r="F154" s="216" t="s">
        <v>811</v>
      </c>
      <c r="G154" s="217" t="s">
        <v>260</v>
      </c>
      <c r="H154" s="218">
        <v>5.7839999999999998</v>
      </c>
      <c r="I154" s="219"/>
      <c r="J154" s="220">
        <f>ROUND(I154*H154,2)</f>
        <v>0</v>
      </c>
      <c r="K154" s="216" t="s">
        <v>229</v>
      </c>
      <c r="L154" s="48"/>
      <c r="M154" s="221" t="s">
        <v>5</v>
      </c>
      <c r="N154" s="222" t="s">
        <v>46</v>
      </c>
      <c r="O154" s="49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6" t="s">
        <v>141</v>
      </c>
      <c r="AT154" s="26" t="s">
        <v>144</v>
      </c>
      <c r="AU154" s="26" t="s">
        <v>84</v>
      </c>
      <c r="AY154" s="26" t="s">
        <v>142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6" t="s">
        <v>82</v>
      </c>
      <c r="BK154" s="225">
        <f>ROUND(I154*H154,2)</f>
        <v>0</v>
      </c>
      <c r="BL154" s="26" t="s">
        <v>141</v>
      </c>
      <c r="BM154" s="26" t="s">
        <v>812</v>
      </c>
    </row>
    <row r="155" s="1" customFormat="1">
      <c r="B155" s="48"/>
      <c r="D155" s="226" t="s">
        <v>149</v>
      </c>
      <c r="F155" s="227" t="s">
        <v>813</v>
      </c>
      <c r="I155" s="187"/>
      <c r="L155" s="48"/>
      <c r="M155" s="228"/>
      <c r="N155" s="49"/>
      <c r="O155" s="49"/>
      <c r="P155" s="49"/>
      <c r="Q155" s="49"/>
      <c r="R155" s="49"/>
      <c r="S155" s="49"/>
      <c r="T155" s="87"/>
      <c r="AT155" s="26" t="s">
        <v>149</v>
      </c>
      <c r="AU155" s="26" t="s">
        <v>84</v>
      </c>
    </row>
    <row r="156" s="1" customFormat="1" ht="16.5" customHeight="1">
      <c r="B156" s="213"/>
      <c r="C156" s="214" t="s">
        <v>354</v>
      </c>
      <c r="D156" s="214" t="s">
        <v>144</v>
      </c>
      <c r="E156" s="215" t="s">
        <v>814</v>
      </c>
      <c r="F156" s="216" t="s">
        <v>815</v>
      </c>
      <c r="G156" s="217" t="s">
        <v>246</v>
      </c>
      <c r="H156" s="218">
        <v>0.035000000000000003</v>
      </c>
      <c r="I156" s="219"/>
      <c r="J156" s="220">
        <f>ROUND(I156*H156,2)</f>
        <v>0</v>
      </c>
      <c r="K156" s="216" t="s">
        <v>229</v>
      </c>
      <c r="L156" s="48"/>
      <c r="M156" s="221" t="s">
        <v>5</v>
      </c>
      <c r="N156" s="222" t="s">
        <v>46</v>
      </c>
      <c r="O156" s="49"/>
      <c r="P156" s="223">
        <f>O156*H156</f>
        <v>0</v>
      </c>
      <c r="Q156" s="223">
        <v>1.06277</v>
      </c>
      <c r="R156" s="223">
        <f>Q156*H156</f>
        <v>0.037196950000000006</v>
      </c>
      <c r="S156" s="223">
        <v>0</v>
      </c>
      <c r="T156" s="224">
        <f>S156*H156</f>
        <v>0</v>
      </c>
      <c r="AR156" s="26" t="s">
        <v>141</v>
      </c>
      <c r="AT156" s="26" t="s">
        <v>144</v>
      </c>
      <c r="AU156" s="26" t="s">
        <v>84</v>
      </c>
      <c r="AY156" s="26" t="s">
        <v>142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6" t="s">
        <v>82</v>
      </c>
      <c r="BK156" s="225">
        <f>ROUND(I156*H156,2)</f>
        <v>0</v>
      </c>
      <c r="BL156" s="26" t="s">
        <v>141</v>
      </c>
      <c r="BM156" s="26" t="s">
        <v>816</v>
      </c>
    </row>
    <row r="157" s="1" customFormat="1">
      <c r="B157" s="48"/>
      <c r="D157" s="226" t="s">
        <v>149</v>
      </c>
      <c r="F157" s="227" t="s">
        <v>817</v>
      </c>
      <c r="I157" s="187"/>
      <c r="L157" s="48"/>
      <c r="M157" s="228"/>
      <c r="N157" s="49"/>
      <c r="O157" s="49"/>
      <c r="P157" s="49"/>
      <c r="Q157" s="49"/>
      <c r="R157" s="49"/>
      <c r="S157" s="49"/>
      <c r="T157" s="87"/>
      <c r="AT157" s="26" t="s">
        <v>149</v>
      </c>
      <c r="AU157" s="26" t="s">
        <v>84</v>
      </c>
    </row>
    <row r="158" s="12" customFormat="1">
      <c r="B158" s="232"/>
      <c r="D158" s="226" t="s">
        <v>232</v>
      </c>
      <c r="E158" s="233" t="s">
        <v>5</v>
      </c>
      <c r="F158" s="234" t="s">
        <v>818</v>
      </c>
      <c r="H158" s="235">
        <v>0.035000000000000003</v>
      </c>
      <c r="I158" s="236"/>
      <c r="L158" s="232"/>
      <c r="M158" s="237"/>
      <c r="N158" s="238"/>
      <c r="O158" s="238"/>
      <c r="P158" s="238"/>
      <c r="Q158" s="238"/>
      <c r="R158" s="238"/>
      <c r="S158" s="238"/>
      <c r="T158" s="239"/>
      <c r="AT158" s="233" t="s">
        <v>232</v>
      </c>
      <c r="AU158" s="233" t="s">
        <v>84</v>
      </c>
      <c r="AV158" s="12" t="s">
        <v>84</v>
      </c>
      <c r="AW158" s="12" t="s">
        <v>38</v>
      </c>
      <c r="AX158" s="12" t="s">
        <v>75</v>
      </c>
      <c r="AY158" s="233" t="s">
        <v>142</v>
      </c>
    </row>
    <row r="159" s="13" customFormat="1">
      <c r="B159" s="240"/>
      <c r="D159" s="226" t="s">
        <v>232</v>
      </c>
      <c r="E159" s="241" t="s">
        <v>5</v>
      </c>
      <c r="F159" s="242" t="s">
        <v>237</v>
      </c>
      <c r="H159" s="243">
        <v>0.035000000000000003</v>
      </c>
      <c r="I159" s="244"/>
      <c r="L159" s="240"/>
      <c r="M159" s="245"/>
      <c r="N159" s="246"/>
      <c r="O159" s="246"/>
      <c r="P159" s="246"/>
      <c r="Q159" s="246"/>
      <c r="R159" s="246"/>
      <c r="S159" s="246"/>
      <c r="T159" s="247"/>
      <c r="AT159" s="241" t="s">
        <v>232</v>
      </c>
      <c r="AU159" s="241" t="s">
        <v>84</v>
      </c>
      <c r="AV159" s="13" t="s">
        <v>141</v>
      </c>
      <c r="AW159" s="13" t="s">
        <v>38</v>
      </c>
      <c r="AX159" s="13" t="s">
        <v>82</v>
      </c>
      <c r="AY159" s="241" t="s">
        <v>142</v>
      </c>
    </row>
    <row r="160" s="1" customFormat="1" ht="16.5" customHeight="1">
      <c r="B160" s="213"/>
      <c r="C160" s="214" t="s">
        <v>359</v>
      </c>
      <c r="D160" s="214" t="s">
        <v>144</v>
      </c>
      <c r="E160" s="215" t="s">
        <v>819</v>
      </c>
      <c r="F160" s="216" t="s">
        <v>820</v>
      </c>
      <c r="G160" s="217" t="s">
        <v>418</v>
      </c>
      <c r="H160" s="218">
        <v>3</v>
      </c>
      <c r="I160" s="219"/>
      <c r="J160" s="220">
        <f>ROUND(I160*H160,2)</f>
        <v>0</v>
      </c>
      <c r="K160" s="216" t="s">
        <v>229</v>
      </c>
      <c r="L160" s="48"/>
      <c r="M160" s="221" t="s">
        <v>5</v>
      </c>
      <c r="N160" s="222" t="s">
        <v>46</v>
      </c>
      <c r="O160" s="49"/>
      <c r="P160" s="223">
        <f>O160*H160</f>
        <v>0</v>
      </c>
      <c r="Q160" s="223">
        <v>8.0000000000000007E-05</v>
      </c>
      <c r="R160" s="223">
        <f>Q160*H160</f>
        <v>0.00024000000000000003</v>
      </c>
      <c r="S160" s="223">
        <v>0</v>
      </c>
      <c r="T160" s="224">
        <f>S160*H160</f>
        <v>0</v>
      </c>
      <c r="AR160" s="26" t="s">
        <v>141</v>
      </c>
      <c r="AT160" s="26" t="s">
        <v>144</v>
      </c>
      <c r="AU160" s="26" t="s">
        <v>84</v>
      </c>
      <c r="AY160" s="26" t="s">
        <v>142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26" t="s">
        <v>82</v>
      </c>
      <c r="BK160" s="225">
        <f>ROUND(I160*H160,2)</f>
        <v>0</v>
      </c>
      <c r="BL160" s="26" t="s">
        <v>141</v>
      </c>
      <c r="BM160" s="26" t="s">
        <v>821</v>
      </c>
    </row>
    <row r="161" s="1" customFormat="1">
      <c r="B161" s="48"/>
      <c r="D161" s="226" t="s">
        <v>149</v>
      </c>
      <c r="F161" s="227" t="s">
        <v>822</v>
      </c>
      <c r="I161" s="187"/>
      <c r="L161" s="48"/>
      <c r="M161" s="228"/>
      <c r="N161" s="49"/>
      <c r="O161" s="49"/>
      <c r="P161" s="49"/>
      <c r="Q161" s="49"/>
      <c r="R161" s="49"/>
      <c r="S161" s="49"/>
      <c r="T161" s="87"/>
      <c r="AT161" s="26" t="s">
        <v>149</v>
      </c>
      <c r="AU161" s="26" t="s">
        <v>84</v>
      </c>
    </row>
    <row r="162" s="1" customFormat="1" ht="16.5" customHeight="1">
      <c r="B162" s="213"/>
      <c r="C162" s="214" t="s">
        <v>10</v>
      </c>
      <c r="D162" s="214" t="s">
        <v>144</v>
      </c>
      <c r="E162" s="215" t="s">
        <v>823</v>
      </c>
      <c r="F162" s="216" t="s">
        <v>824</v>
      </c>
      <c r="G162" s="217" t="s">
        <v>418</v>
      </c>
      <c r="H162" s="218">
        <v>3</v>
      </c>
      <c r="I162" s="219"/>
      <c r="J162" s="220">
        <f>ROUND(I162*H162,2)</f>
        <v>0</v>
      </c>
      <c r="K162" s="216" t="s">
        <v>229</v>
      </c>
      <c r="L162" s="48"/>
      <c r="M162" s="221" t="s">
        <v>5</v>
      </c>
      <c r="N162" s="222" t="s">
        <v>46</v>
      </c>
      <c r="O162" s="49"/>
      <c r="P162" s="223">
        <f>O162*H162</f>
        <v>0</v>
      </c>
      <c r="Q162" s="223">
        <v>1.0000000000000001E-05</v>
      </c>
      <c r="R162" s="223">
        <f>Q162*H162</f>
        <v>3.0000000000000004E-05</v>
      </c>
      <c r="S162" s="223">
        <v>0</v>
      </c>
      <c r="T162" s="224">
        <f>S162*H162</f>
        <v>0</v>
      </c>
      <c r="AR162" s="26" t="s">
        <v>141</v>
      </c>
      <c r="AT162" s="26" t="s">
        <v>144</v>
      </c>
      <c r="AU162" s="26" t="s">
        <v>84</v>
      </c>
      <c r="AY162" s="26" t="s">
        <v>142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6" t="s">
        <v>82</v>
      </c>
      <c r="BK162" s="225">
        <f>ROUND(I162*H162,2)</f>
        <v>0</v>
      </c>
      <c r="BL162" s="26" t="s">
        <v>141</v>
      </c>
      <c r="BM162" s="26" t="s">
        <v>825</v>
      </c>
    </row>
    <row r="163" s="1" customFormat="1">
      <c r="B163" s="48"/>
      <c r="D163" s="226" t="s">
        <v>149</v>
      </c>
      <c r="F163" s="227" t="s">
        <v>826</v>
      </c>
      <c r="I163" s="187"/>
      <c r="L163" s="48"/>
      <c r="M163" s="228"/>
      <c r="N163" s="49"/>
      <c r="O163" s="49"/>
      <c r="P163" s="49"/>
      <c r="Q163" s="49"/>
      <c r="R163" s="49"/>
      <c r="S163" s="49"/>
      <c r="T163" s="87"/>
      <c r="AT163" s="26" t="s">
        <v>149</v>
      </c>
      <c r="AU163" s="26" t="s">
        <v>84</v>
      </c>
    </row>
    <row r="164" s="12" customFormat="1">
      <c r="B164" s="232"/>
      <c r="D164" s="226" t="s">
        <v>232</v>
      </c>
      <c r="E164" s="233" t="s">
        <v>5</v>
      </c>
      <c r="F164" s="234" t="s">
        <v>827</v>
      </c>
      <c r="H164" s="235">
        <v>3</v>
      </c>
      <c r="I164" s="236"/>
      <c r="L164" s="232"/>
      <c r="M164" s="237"/>
      <c r="N164" s="238"/>
      <c r="O164" s="238"/>
      <c r="P164" s="238"/>
      <c r="Q164" s="238"/>
      <c r="R164" s="238"/>
      <c r="S164" s="238"/>
      <c r="T164" s="239"/>
      <c r="AT164" s="233" t="s">
        <v>232</v>
      </c>
      <c r="AU164" s="233" t="s">
        <v>84</v>
      </c>
      <c r="AV164" s="12" t="s">
        <v>84</v>
      </c>
      <c r="AW164" s="12" t="s">
        <v>38</v>
      </c>
      <c r="AX164" s="12" t="s">
        <v>75</v>
      </c>
      <c r="AY164" s="233" t="s">
        <v>142</v>
      </c>
    </row>
    <row r="165" s="13" customFormat="1">
      <c r="B165" s="240"/>
      <c r="D165" s="226" t="s">
        <v>232</v>
      </c>
      <c r="E165" s="241" t="s">
        <v>5</v>
      </c>
      <c r="F165" s="242" t="s">
        <v>237</v>
      </c>
      <c r="H165" s="243">
        <v>3</v>
      </c>
      <c r="I165" s="244"/>
      <c r="L165" s="240"/>
      <c r="M165" s="245"/>
      <c r="N165" s="246"/>
      <c r="O165" s="246"/>
      <c r="P165" s="246"/>
      <c r="Q165" s="246"/>
      <c r="R165" s="246"/>
      <c r="S165" s="246"/>
      <c r="T165" s="247"/>
      <c r="AT165" s="241" t="s">
        <v>232</v>
      </c>
      <c r="AU165" s="241" t="s">
        <v>84</v>
      </c>
      <c r="AV165" s="13" t="s">
        <v>141</v>
      </c>
      <c r="AW165" s="13" t="s">
        <v>38</v>
      </c>
      <c r="AX165" s="13" t="s">
        <v>82</v>
      </c>
      <c r="AY165" s="241" t="s">
        <v>142</v>
      </c>
    </row>
    <row r="166" s="1" customFormat="1" ht="16.5" customHeight="1">
      <c r="B166" s="213"/>
      <c r="C166" s="214" t="s">
        <v>370</v>
      </c>
      <c r="D166" s="214" t="s">
        <v>144</v>
      </c>
      <c r="E166" s="215" t="s">
        <v>828</v>
      </c>
      <c r="F166" s="216" t="s">
        <v>829</v>
      </c>
      <c r="G166" s="217" t="s">
        <v>228</v>
      </c>
      <c r="H166" s="218">
        <v>1.5</v>
      </c>
      <c r="I166" s="219"/>
      <c r="J166" s="220">
        <f>ROUND(I166*H166,2)</f>
        <v>0</v>
      </c>
      <c r="K166" s="216" t="s">
        <v>336</v>
      </c>
      <c r="L166" s="48"/>
      <c r="M166" s="221" t="s">
        <v>5</v>
      </c>
      <c r="N166" s="222" t="s">
        <v>46</v>
      </c>
      <c r="O166" s="49"/>
      <c r="P166" s="223">
        <f>O166*H166</f>
        <v>0</v>
      </c>
      <c r="Q166" s="223">
        <v>2.1600000000000001</v>
      </c>
      <c r="R166" s="223">
        <f>Q166*H166</f>
        <v>3.2400000000000002</v>
      </c>
      <c r="S166" s="223">
        <v>0</v>
      </c>
      <c r="T166" s="224">
        <f>S166*H166</f>
        <v>0</v>
      </c>
      <c r="AR166" s="26" t="s">
        <v>141</v>
      </c>
      <c r="AT166" s="26" t="s">
        <v>144</v>
      </c>
      <c r="AU166" s="26" t="s">
        <v>84</v>
      </c>
      <c r="AY166" s="26" t="s">
        <v>142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6" t="s">
        <v>82</v>
      </c>
      <c r="BK166" s="225">
        <f>ROUND(I166*H166,2)</f>
        <v>0</v>
      </c>
      <c r="BL166" s="26" t="s">
        <v>141</v>
      </c>
      <c r="BM166" s="26" t="s">
        <v>830</v>
      </c>
    </row>
    <row r="167" s="1" customFormat="1">
      <c r="B167" s="48"/>
      <c r="D167" s="226" t="s">
        <v>149</v>
      </c>
      <c r="F167" s="227" t="s">
        <v>831</v>
      </c>
      <c r="I167" s="187"/>
      <c r="L167" s="48"/>
      <c r="M167" s="228"/>
      <c r="N167" s="49"/>
      <c r="O167" s="49"/>
      <c r="P167" s="49"/>
      <c r="Q167" s="49"/>
      <c r="R167" s="49"/>
      <c r="S167" s="49"/>
      <c r="T167" s="87"/>
      <c r="AT167" s="26" t="s">
        <v>149</v>
      </c>
      <c r="AU167" s="26" t="s">
        <v>84</v>
      </c>
    </row>
    <row r="168" s="12" customFormat="1">
      <c r="B168" s="232"/>
      <c r="D168" s="226" t="s">
        <v>232</v>
      </c>
      <c r="E168" s="233" t="s">
        <v>5</v>
      </c>
      <c r="F168" s="234" t="s">
        <v>800</v>
      </c>
      <c r="H168" s="235">
        <v>1.5</v>
      </c>
      <c r="I168" s="236"/>
      <c r="L168" s="232"/>
      <c r="M168" s="237"/>
      <c r="N168" s="238"/>
      <c r="O168" s="238"/>
      <c r="P168" s="238"/>
      <c r="Q168" s="238"/>
      <c r="R168" s="238"/>
      <c r="S168" s="238"/>
      <c r="T168" s="239"/>
      <c r="AT168" s="233" t="s">
        <v>232</v>
      </c>
      <c r="AU168" s="233" t="s">
        <v>84</v>
      </c>
      <c r="AV168" s="12" t="s">
        <v>84</v>
      </c>
      <c r="AW168" s="12" t="s">
        <v>38</v>
      </c>
      <c r="AX168" s="12" t="s">
        <v>75</v>
      </c>
      <c r="AY168" s="233" t="s">
        <v>142</v>
      </c>
    </row>
    <row r="169" s="13" customFormat="1">
      <c r="B169" s="240"/>
      <c r="D169" s="226" t="s">
        <v>232</v>
      </c>
      <c r="E169" s="241" t="s">
        <v>5</v>
      </c>
      <c r="F169" s="242" t="s">
        <v>237</v>
      </c>
      <c r="H169" s="243">
        <v>1.5</v>
      </c>
      <c r="I169" s="244"/>
      <c r="L169" s="240"/>
      <c r="M169" s="245"/>
      <c r="N169" s="246"/>
      <c r="O169" s="246"/>
      <c r="P169" s="246"/>
      <c r="Q169" s="246"/>
      <c r="R169" s="246"/>
      <c r="S169" s="246"/>
      <c r="T169" s="247"/>
      <c r="AT169" s="241" t="s">
        <v>232</v>
      </c>
      <c r="AU169" s="241" t="s">
        <v>84</v>
      </c>
      <c r="AV169" s="13" t="s">
        <v>141</v>
      </c>
      <c r="AW169" s="13" t="s">
        <v>38</v>
      </c>
      <c r="AX169" s="13" t="s">
        <v>82</v>
      </c>
      <c r="AY169" s="241" t="s">
        <v>142</v>
      </c>
    </row>
    <row r="170" s="11" customFormat="1" ht="29.88" customHeight="1">
      <c r="B170" s="200"/>
      <c r="D170" s="201" t="s">
        <v>74</v>
      </c>
      <c r="E170" s="211" t="s">
        <v>184</v>
      </c>
      <c r="F170" s="211" t="s">
        <v>364</v>
      </c>
      <c r="I170" s="203"/>
      <c r="J170" s="212">
        <f>BK170</f>
        <v>0</v>
      </c>
      <c r="L170" s="200"/>
      <c r="M170" s="205"/>
      <c r="N170" s="206"/>
      <c r="O170" s="206"/>
      <c r="P170" s="207">
        <f>SUM(P171:P195)</f>
        <v>0</v>
      </c>
      <c r="Q170" s="206"/>
      <c r="R170" s="207">
        <f>SUM(R171:R195)</f>
        <v>34.924788559999996</v>
      </c>
      <c r="S170" s="206"/>
      <c r="T170" s="208">
        <f>SUM(T171:T195)</f>
        <v>0</v>
      </c>
      <c r="AR170" s="201" t="s">
        <v>82</v>
      </c>
      <c r="AT170" s="209" t="s">
        <v>74</v>
      </c>
      <c r="AU170" s="209" t="s">
        <v>82</v>
      </c>
      <c r="AY170" s="201" t="s">
        <v>142</v>
      </c>
      <c r="BK170" s="210">
        <f>SUM(BK171:BK195)</f>
        <v>0</v>
      </c>
    </row>
    <row r="171" s="1" customFormat="1" ht="25.5" customHeight="1">
      <c r="B171" s="213"/>
      <c r="C171" s="214" t="s">
        <v>376</v>
      </c>
      <c r="D171" s="214" t="s">
        <v>144</v>
      </c>
      <c r="E171" s="215" t="s">
        <v>832</v>
      </c>
      <c r="F171" s="216" t="s">
        <v>833</v>
      </c>
      <c r="G171" s="217" t="s">
        <v>418</v>
      </c>
      <c r="H171" s="218">
        <v>41.5</v>
      </c>
      <c r="I171" s="219"/>
      <c r="J171" s="220">
        <f>ROUND(I171*H171,2)</f>
        <v>0</v>
      </c>
      <c r="K171" s="216" t="s">
        <v>229</v>
      </c>
      <c r="L171" s="48"/>
      <c r="M171" s="221" t="s">
        <v>5</v>
      </c>
      <c r="N171" s="222" t="s">
        <v>46</v>
      </c>
      <c r="O171" s="49"/>
      <c r="P171" s="223">
        <f>O171*H171</f>
        <v>0</v>
      </c>
      <c r="Q171" s="223">
        <v>0.15540000000000001</v>
      </c>
      <c r="R171" s="223">
        <f>Q171*H171</f>
        <v>6.4491000000000005</v>
      </c>
      <c r="S171" s="223">
        <v>0</v>
      </c>
      <c r="T171" s="224">
        <f>S171*H171</f>
        <v>0</v>
      </c>
      <c r="AR171" s="26" t="s">
        <v>141</v>
      </c>
      <c r="AT171" s="26" t="s">
        <v>144</v>
      </c>
      <c r="AU171" s="26" t="s">
        <v>84</v>
      </c>
      <c r="AY171" s="26" t="s">
        <v>142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26" t="s">
        <v>82</v>
      </c>
      <c r="BK171" s="225">
        <f>ROUND(I171*H171,2)</f>
        <v>0</v>
      </c>
      <c r="BL171" s="26" t="s">
        <v>141</v>
      </c>
      <c r="BM171" s="26" t="s">
        <v>834</v>
      </c>
    </row>
    <row r="172" s="1" customFormat="1">
      <c r="B172" s="48"/>
      <c r="D172" s="226" t="s">
        <v>149</v>
      </c>
      <c r="F172" s="227" t="s">
        <v>835</v>
      </c>
      <c r="I172" s="187"/>
      <c r="L172" s="48"/>
      <c r="M172" s="228"/>
      <c r="N172" s="49"/>
      <c r="O172" s="49"/>
      <c r="P172" s="49"/>
      <c r="Q172" s="49"/>
      <c r="R172" s="49"/>
      <c r="S172" s="49"/>
      <c r="T172" s="87"/>
      <c r="AT172" s="26" t="s">
        <v>149</v>
      </c>
      <c r="AU172" s="26" t="s">
        <v>84</v>
      </c>
    </row>
    <row r="173" s="14" customFormat="1">
      <c r="B173" s="248"/>
      <c r="D173" s="226" t="s">
        <v>232</v>
      </c>
      <c r="E173" s="249" t="s">
        <v>5</v>
      </c>
      <c r="F173" s="250" t="s">
        <v>836</v>
      </c>
      <c r="H173" s="249" t="s">
        <v>5</v>
      </c>
      <c r="I173" s="251"/>
      <c r="L173" s="248"/>
      <c r="M173" s="252"/>
      <c r="N173" s="253"/>
      <c r="O173" s="253"/>
      <c r="P173" s="253"/>
      <c r="Q173" s="253"/>
      <c r="R173" s="253"/>
      <c r="S173" s="253"/>
      <c r="T173" s="254"/>
      <c r="AT173" s="249" t="s">
        <v>232</v>
      </c>
      <c r="AU173" s="249" t="s">
        <v>84</v>
      </c>
      <c r="AV173" s="14" t="s">
        <v>82</v>
      </c>
      <c r="AW173" s="14" t="s">
        <v>38</v>
      </c>
      <c r="AX173" s="14" t="s">
        <v>75</v>
      </c>
      <c r="AY173" s="249" t="s">
        <v>142</v>
      </c>
    </row>
    <row r="174" s="12" customFormat="1">
      <c r="B174" s="232"/>
      <c r="D174" s="226" t="s">
        <v>232</v>
      </c>
      <c r="E174" s="233" t="s">
        <v>5</v>
      </c>
      <c r="F174" s="234" t="s">
        <v>837</v>
      </c>
      <c r="H174" s="235">
        <v>41.5</v>
      </c>
      <c r="I174" s="236"/>
      <c r="L174" s="232"/>
      <c r="M174" s="237"/>
      <c r="N174" s="238"/>
      <c r="O174" s="238"/>
      <c r="P174" s="238"/>
      <c r="Q174" s="238"/>
      <c r="R174" s="238"/>
      <c r="S174" s="238"/>
      <c r="T174" s="239"/>
      <c r="AT174" s="233" t="s">
        <v>232</v>
      </c>
      <c r="AU174" s="233" t="s">
        <v>84</v>
      </c>
      <c r="AV174" s="12" t="s">
        <v>84</v>
      </c>
      <c r="AW174" s="12" t="s">
        <v>38</v>
      </c>
      <c r="AX174" s="12" t="s">
        <v>75</v>
      </c>
      <c r="AY174" s="233" t="s">
        <v>142</v>
      </c>
    </row>
    <row r="175" s="13" customFormat="1">
      <c r="B175" s="240"/>
      <c r="D175" s="226" t="s">
        <v>232</v>
      </c>
      <c r="E175" s="241" t="s">
        <v>5</v>
      </c>
      <c r="F175" s="242" t="s">
        <v>237</v>
      </c>
      <c r="H175" s="243">
        <v>41.5</v>
      </c>
      <c r="I175" s="244"/>
      <c r="L175" s="240"/>
      <c r="M175" s="245"/>
      <c r="N175" s="246"/>
      <c r="O175" s="246"/>
      <c r="P175" s="246"/>
      <c r="Q175" s="246"/>
      <c r="R175" s="246"/>
      <c r="S175" s="246"/>
      <c r="T175" s="247"/>
      <c r="AT175" s="241" t="s">
        <v>232</v>
      </c>
      <c r="AU175" s="241" t="s">
        <v>84</v>
      </c>
      <c r="AV175" s="13" t="s">
        <v>141</v>
      </c>
      <c r="AW175" s="13" t="s">
        <v>38</v>
      </c>
      <c r="AX175" s="13" t="s">
        <v>82</v>
      </c>
      <c r="AY175" s="241" t="s">
        <v>142</v>
      </c>
    </row>
    <row r="176" s="1" customFormat="1" ht="16.5" customHeight="1">
      <c r="B176" s="213"/>
      <c r="C176" s="263" t="s">
        <v>381</v>
      </c>
      <c r="D176" s="263" t="s">
        <v>459</v>
      </c>
      <c r="E176" s="264" t="s">
        <v>838</v>
      </c>
      <c r="F176" s="265" t="s">
        <v>839</v>
      </c>
      <c r="G176" s="266" t="s">
        <v>418</v>
      </c>
      <c r="H176" s="267">
        <v>42.329999999999998</v>
      </c>
      <c r="I176" s="268"/>
      <c r="J176" s="269">
        <f>ROUND(I176*H176,2)</f>
        <v>0</v>
      </c>
      <c r="K176" s="265" t="s">
        <v>336</v>
      </c>
      <c r="L176" s="270"/>
      <c r="M176" s="271" t="s">
        <v>5</v>
      </c>
      <c r="N176" s="272" t="s">
        <v>46</v>
      </c>
      <c r="O176" s="49"/>
      <c r="P176" s="223">
        <f>O176*H176</f>
        <v>0</v>
      </c>
      <c r="Q176" s="223">
        <v>0.058000000000000003</v>
      </c>
      <c r="R176" s="223">
        <f>Q176*H176</f>
        <v>2.4551400000000001</v>
      </c>
      <c r="S176" s="223">
        <v>0</v>
      </c>
      <c r="T176" s="224">
        <f>S176*H176</f>
        <v>0</v>
      </c>
      <c r="AR176" s="26" t="s">
        <v>179</v>
      </c>
      <c r="AT176" s="26" t="s">
        <v>459</v>
      </c>
      <c r="AU176" s="26" t="s">
        <v>84</v>
      </c>
      <c r="AY176" s="26" t="s">
        <v>142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26" t="s">
        <v>82</v>
      </c>
      <c r="BK176" s="225">
        <f>ROUND(I176*H176,2)</f>
        <v>0</v>
      </c>
      <c r="BL176" s="26" t="s">
        <v>141</v>
      </c>
      <c r="BM176" s="26" t="s">
        <v>840</v>
      </c>
    </row>
    <row r="177" s="1" customFormat="1">
      <c r="B177" s="48"/>
      <c r="D177" s="226" t="s">
        <v>149</v>
      </c>
      <c r="F177" s="227" t="s">
        <v>839</v>
      </c>
      <c r="I177" s="187"/>
      <c r="L177" s="48"/>
      <c r="M177" s="228"/>
      <c r="N177" s="49"/>
      <c r="O177" s="49"/>
      <c r="P177" s="49"/>
      <c r="Q177" s="49"/>
      <c r="R177" s="49"/>
      <c r="S177" s="49"/>
      <c r="T177" s="87"/>
      <c r="AT177" s="26" t="s">
        <v>149</v>
      </c>
      <c r="AU177" s="26" t="s">
        <v>84</v>
      </c>
    </row>
    <row r="178" s="12" customFormat="1">
      <c r="B178" s="232"/>
      <c r="D178" s="226" t="s">
        <v>232</v>
      </c>
      <c r="E178" s="233" t="s">
        <v>5</v>
      </c>
      <c r="F178" s="234" t="s">
        <v>841</v>
      </c>
      <c r="H178" s="235">
        <v>42.329999999999998</v>
      </c>
      <c r="I178" s="236"/>
      <c r="L178" s="232"/>
      <c r="M178" s="237"/>
      <c r="N178" s="238"/>
      <c r="O178" s="238"/>
      <c r="P178" s="238"/>
      <c r="Q178" s="238"/>
      <c r="R178" s="238"/>
      <c r="S178" s="238"/>
      <c r="T178" s="239"/>
      <c r="AT178" s="233" t="s">
        <v>232</v>
      </c>
      <c r="AU178" s="233" t="s">
        <v>84</v>
      </c>
      <c r="AV178" s="12" t="s">
        <v>84</v>
      </c>
      <c r="AW178" s="12" t="s">
        <v>38</v>
      </c>
      <c r="AX178" s="12" t="s">
        <v>75</v>
      </c>
      <c r="AY178" s="233" t="s">
        <v>142</v>
      </c>
    </row>
    <row r="179" s="13" customFormat="1">
      <c r="B179" s="240"/>
      <c r="D179" s="226" t="s">
        <v>232</v>
      </c>
      <c r="E179" s="241" t="s">
        <v>5</v>
      </c>
      <c r="F179" s="242" t="s">
        <v>237</v>
      </c>
      <c r="H179" s="243">
        <v>42.329999999999998</v>
      </c>
      <c r="I179" s="244"/>
      <c r="L179" s="240"/>
      <c r="M179" s="245"/>
      <c r="N179" s="246"/>
      <c r="O179" s="246"/>
      <c r="P179" s="246"/>
      <c r="Q179" s="246"/>
      <c r="R179" s="246"/>
      <c r="S179" s="246"/>
      <c r="T179" s="247"/>
      <c r="AT179" s="241" t="s">
        <v>232</v>
      </c>
      <c r="AU179" s="241" t="s">
        <v>84</v>
      </c>
      <c r="AV179" s="13" t="s">
        <v>141</v>
      </c>
      <c r="AW179" s="13" t="s">
        <v>38</v>
      </c>
      <c r="AX179" s="13" t="s">
        <v>82</v>
      </c>
      <c r="AY179" s="241" t="s">
        <v>142</v>
      </c>
    </row>
    <row r="180" s="1" customFormat="1" ht="25.5" customHeight="1">
      <c r="B180" s="213"/>
      <c r="C180" s="214" t="s">
        <v>386</v>
      </c>
      <c r="D180" s="214" t="s">
        <v>144</v>
      </c>
      <c r="E180" s="215" t="s">
        <v>842</v>
      </c>
      <c r="F180" s="216" t="s">
        <v>843</v>
      </c>
      <c r="G180" s="217" t="s">
        <v>228</v>
      </c>
      <c r="H180" s="218">
        <v>7.484</v>
      </c>
      <c r="I180" s="219"/>
      <c r="J180" s="220">
        <f>ROUND(I180*H180,2)</f>
        <v>0</v>
      </c>
      <c r="K180" s="216" t="s">
        <v>229</v>
      </c>
      <c r="L180" s="48"/>
      <c r="M180" s="221" t="s">
        <v>5</v>
      </c>
      <c r="N180" s="222" t="s">
        <v>46</v>
      </c>
      <c r="O180" s="49"/>
      <c r="P180" s="223">
        <f>O180*H180</f>
        <v>0</v>
      </c>
      <c r="Q180" s="223">
        <v>2.2563399999999998</v>
      </c>
      <c r="R180" s="223">
        <f>Q180*H180</f>
        <v>16.886448559999998</v>
      </c>
      <c r="S180" s="223">
        <v>0</v>
      </c>
      <c r="T180" s="224">
        <f>S180*H180</f>
        <v>0</v>
      </c>
      <c r="AR180" s="26" t="s">
        <v>141</v>
      </c>
      <c r="AT180" s="26" t="s">
        <v>144</v>
      </c>
      <c r="AU180" s="26" t="s">
        <v>84</v>
      </c>
      <c r="AY180" s="26" t="s">
        <v>142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26" t="s">
        <v>82</v>
      </c>
      <c r="BK180" s="225">
        <f>ROUND(I180*H180,2)</f>
        <v>0</v>
      </c>
      <c r="BL180" s="26" t="s">
        <v>141</v>
      </c>
      <c r="BM180" s="26" t="s">
        <v>844</v>
      </c>
    </row>
    <row r="181" s="1" customFormat="1">
      <c r="B181" s="48"/>
      <c r="D181" s="226" t="s">
        <v>149</v>
      </c>
      <c r="F181" s="227" t="s">
        <v>845</v>
      </c>
      <c r="I181" s="187"/>
      <c r="L181" s="48"/>
      <c r="M181" s="228"/>
      <c r="N181" s="49"/>
      <c r="O181" s="49"/>
      <c r="P181" s="49"/>
      <c r="Q181" s="49"/>
      <c r="R181" s="49"/>
      <c r="S181" s="49"/>
      <c r="T181" s="87"/>
      <c r="AT181" s="26" t="s">
        <v>149</v>
      </c>
      <c r="AU181" s="26" t="s">
        <v>84</v>
      </c>
    </row>
    <row r="182" s="12" customFormat="1">
      <c r="B182" s="232"/>
      <c r="D182" s="226" t="s">
        <v>232</v>
      </c>
      <c r="E182" s="233" t="s">
        <v>5</v>
      </c>
      <c r="F182" s="234" t="s">
        <v>846</v>
      </c>
      <c r="H182" s="235">
        <v>5.0839999999999996</v>
      </c>
      <c r="I182" s="236"/>
      <c r="L182" s="232"/>
      <c r="M182" s="237"/>
      <c r="N182" s="238"/>
      <c r="O182" s="238"/>
      <c r="P182" s="238"/>
      <c r="Q182" s="238"/>
      <c r="R182" s="238"/>
      <c r="S182" s="238"/>
      <c r="T182" s="239"/>
      <c r="AT182" s="233" t="s">
        <v>232</v>
      </c>
      <c r="AU182" s="233" t="s">
        <v>84</v>
      </c>
      <c r="AV182" s="12" t="s">
        <v>84</v>
      </c>
      <c r="AW182" s="12" t="s">
        <v>38</v>
      </c>
      <c r="AX182" s="12" t="s">
        <v>75</v>
      </c>
      <c r="AY182" s="233" t="s">
        <v>142</v>
      </c>
    </row>
    <row r="183" s="12" customFormat="1">
      <c r="B183" s="232"/>
      <c r="D183" s="226" t="s">
        <v>232</v>
      </c>
      <c r="E183" s="233" t="s">
        <v>5</v>
      </c>
      <c r="F183" s="234" t="s">
        <v>847</v>
      </c>
      <c r="H183" s="235">
        <v>2.3999999999999999</v>
      </c>
      <c r="I183" s="236"/>
      <c r="L183" s="232"/>
      <c r="M183" s="237"/>
      <c r="N183" s="238"/>
      <c r="O183" s="238"/>
      <c r="P183" s="238"/>
      <c r="Q183" s="238"/>
      <c r="R183" s="238"/>
      <c r="S183" s="238"/>
      <c r="T183" s="239"/>
      <c r="AT183" s="233" t="s">
        <v>232</v>
      </c>
      <c r="AU183" s="233" t="s">
        <v>84</v>
      </c>
      <c r="AV183" s="12" t="s">
        <v>84</v>
      </c>
      <c r="AW183" s="12" t="s">
        <v>38</v>
      </c>
      <c r="AX183" s="12" t="s">
        <v>75</v>
      </c>
      <c r="AY183" s="233" t="s">
        <v>142</v>
      </c>
    </row>
    <row r="184" s="13" customFormat="1">
      <c r="B184" s="240"/>
      <c r="D184" s="226" t="s">
        <v>232</v>
      </c>
      <c r="E184" s="241" t="s">
        <v>5</v>
      </c>
      <c r="F184" s="242" t="s">
        <v>237</v>
      </c>
      <c r="H184" s="243">
        <v>7.484</v>
      </c>
      <c r="I184" s="244"/>
      <c r="L184" s="240"/>
      <c r="M184" s="245"/>
      <c r="N184" s="246"/>
      <c r="O184" s="246"/>
      <c r="P184" s="246"/>
      <c r="Q184" s="246"/>
      <c r="R184" s="246"/>
      <c r="S184" s="246"/>
      <c r="T184" s="247"/>
      <c r="AT184" s="241" t="s">
        <v>232</v>
      </c>
      <c r="AU184" s="241" t="s">
        <v>84</v>
      </c>
      <c r="AV184" s="13" t="s">
        <v>141</v>
      </c>
      <c r="AW184" s="13" t="s">
        <v>38</v>
      </c>
      <c r="AX184" s="13" t="s">
        <v>82</v>
      </c>
      <c r="AY184" s="241" t="s">
        <v>142</v>
      </c>
    </row>
    <row r="185" s="1" customFormat="1" ht="16.5" customHeight="1">
      <c r="B185" s="213"/>
      <c r="C185" s="214" t="s">
        <v>392</v>
      </c>
      <c r="D185" s="214" t="s">
        <v>144</v>
      </c>
      <c r="E185" s="215" t="s">
        <v>848</v>
      </c>
      <c r="F185" s="216" t="s">
        <v>849</v>
      </c>
      <c r="G185" s="217" t="s">
        <v>418</v>
      </c>
      <c r="H185" s="218">
        <v>65</v>
      </c>
      <c r="I185" s="219"/>
      <c r="J185" s="220">
        <f>ROUND(I185*H185,2)</f>
        <v>0</v>
      </c>
      <c r="K185" s="216" t="s">
        <v>229</v>
      </c>
      <c r="L185" s="48"/>
      <c r="M185" s="221" t="s">
        <v>5</v>
      </c>
      <c r="N185" s="222" t="s">
        <v>46</v>
      </c>
      <c r="O185" s="49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AR185" s="26" t="s">
        <v>141</v>
      </c>
      <c r="AT185" s="26" t="s">
        <v>144</v>
      </c>
      <c r="AU185" s="26" t="s">
        <v>84</v>
      </c>
      <c r="AY185" s="26" t="s">
        <v>142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26" t="s">
        <v>82</v>
      </c>
      <c r="BK185" s="225">
        <f>ROUND(I185*H185,2)</f>
        <v>0</v>
      </c>
      <c r="BL185" s="26" t="s">
        <v>141</v>
      </c>
      <c r="BM185" s="26" t="s">
        <v>850</v>
      </c>
    </row>
    <row r="186" s="1" customFormat="1">
      <c r="B186" s="48"/>
      <c r="D186" s="226" t="s">
        <v>149</v>
      </c>
      <c r="F186" s="227" t="s">
        <v>851</v>
      </c>
      <c r="I186" s="187"/>
      <c r="L186" s="48"/>
      <c r="M186" s="228"/>
      <c r="N186" s="49"/>
      <c r="O186" s="49"/>
      <c r="P186" s="49"/>
      <c r="Q186" s="49"/>
      <c r="R186" s="49"/>
      <c r="S186" s="49"/>
      <c r="T186" s="87"/>
      <c r="AT186" s="26" t="s">
        <v>149</v>
      </c>
      <c r="AU186" s="26" t="s">
        <v>84</v>
      </c>
    </row>
    <row r="187" s="1" customFormat="1" ht="25.5" customHeight="1">
      <c r="B187" s="213"/>
      <c r="C187" s="214" t="s">
        <v>398</v>
      </c>
      <c r="D187" s="214" t="s">
        <v>144</v>
      </c>
      <c r="E187" s="215" t="s">
        <v>852</v>
      </c>
      <c r="F187" s="216" t="s">
        <v>853</v>
      </c>
      <c r="G187" s="217" t="s">
        <v>418</v>
      </c>
      <c r="H187" s="218">
        <v>30</v>
      </c>
      <c r="I187" s="219"/>
      <c r="J187" s="220">
        <f>ROUND(I187*H187,2)</f>
        <v>0</v>
      </c>
      <c r="K187" s="216" t="s">
        <v>229</v>
      </c>
      <c r="L187" s="48"/>
      <c r="M187" s="221" t="s">
        <v>5</v>
      </c>
      <c r="N187" s="222" t="s">
        <v>46</v>
      </c>
      <c r="O187" s="49"/>
      <c r="P187" s="223">
        <f>O187*H187</f>
        <v>0</v>
      </c>
      <c r="Q187" s="223">
        <v>0.16370999999999999</v>
      </c>
      <c r="R187" s="223">
        <f>Q187*H187</f>
        <v>4.9112999999999998</v>
      </c>
      <c r="S187" s="223">
        <v>0</v>
      </c>
      <c r="T187" s="224">
        <f>S187*H187</f>
        <v>0</v>
      </c>
      <c r="AR187" s="26" t="s">
        <v>141</v>
      </c>
      <c r="AT187" s="26" t="s">
        <v>144</v>
      </c>
      <c r="AU187" s="26" t="s">
        <v>84</v>
      </c>
      <c r="AY187" s="26" t="s">
        <v>142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26" t="s">
        <v>82</v>
      </c>
      <c r="BK187" s="225">
        <f>ROUND(I187*H187,2)</f>
        <v>0</v>
      </c>
      <c r="BL187" s="26" t="s">
        <v>141</v>
      </c>
      <c r="BM187" s="26" t="s">
        <v>854</v>
      </c>
    </row>
    <row r="188" s="1" customFormat="1">
      <c r="B188" s="48"/>
      <c r="D188" s="226" t="s">
        <v>149</v>
      </c>
      <c r="F188" s="227" t="s">
        <v>855</v>
      </c>
      <c r="I188" s="187"/>
      <c r="L188" s="48"/>
      <c r="M188" s="228"/>
      <c r="N188" s="49"/>
      <c r="O188" s="49"/>
      <c r="P188" s="49"/>
      <c r="Q188" s="49"/>
      <c r="R188" s="49"/>
      <c r="S188" s="49"/>
      <c r="T188" s="87"/>
      <c r="AT188" s="26" t="s">
        <v>149</v>
      </c>
      <c r="AU188" s="26" t="s">
        <v>84</v>
      </c>
    </row>
    <row r="189" s="14" customFormat="1">
      <c r="B189" s="248"/>
      <c r="D189" s="226" t="s">
        <v>232</v>
      </c>
      <c r="E189" s="249" t="s">
        <v>5</v>
      </c>
      <c r="F189" s="250" t="s">
        <v>766</v>
      </c>
      <c r="H189" s="249" t="s">
        <v>5</v>
      </c>
      <c r="I189" s="251"/>
      <c r="L189" s="248"/>
      <c r="M189" s="252"/>
      <c r="N189" s="253"/>
      <c r="O189" s="253"/>
      <c r="P189" s="253"/>
      <c r="Q189" s="253"/>
      <c r="R189" s="253"/>
      <c r="S189" s="253"/>
      <c r="T189" s="254"/>
      <c r="AT189" s="249" t="s">
        <v>232</v>
      </c>
      <c r="AU189" s="249" t="s">
        <v>84</v>
      </c>
      <c r="AV189" s="14" t="s">
        <v>82</v>
      </c>
      <c r="AW189" s="14" t="s">
        <v>38</v>
      </c>
      <c r="AX189" s="14" t="s">
        <v>75</v>
      </c>
      <c r="AY189" s="249" t="s">
        <v>142</v>
      </c>
    </row>
    <row r="190" s="12" customFormat="1">
      <c r="B190" s="232"/>
      <c r="D190" s="226" t="s">
        <v>232</v>
      </c>
      <c r="E190" s="233" t="s">
        <v>5</v>
      </c>
      <c r="F190" s="234" t="s">
        <v>423</v>
      </c>
      <c r="H190" s="235">
        <v>30</v>
      </c>
      <c r="I190" s="236"/>
      <c r="L190" s="232"/>
      <c r="M190" s="237"/>
      <c r="N190" s="238"/>
      <c r="O190" s="238"/>
      <c r="P190" s="238"/>
      <c r="Q190" s="238"/>
      <c r="R190" s="238"/>
      <c r="S190" s="238"/>
      <c r="T190" s="239"/>
      <c r="AT190" s="233" t="s">
        <v>232</v>
      </c>
      <c r="AU190" s="233" t="s">
        <v>84</v>
      </c>
      <c r="AV190" s="12" t="s">
        <v>84</v>
      </c>
      <c r="AW190" s="12" t="s">
        <v>38</v>
      </c>
      <c r="AX190" s="12" t="s">
        <v>75</v>
      </c>
      <c r="AY190" s="233" t="s">
        <v>142</v>
      </c>
    </row>
    <row r="191" s="13" customFormat="1">
      <c r="B191" s="240"/>
      <c r="D191" s="226" t="s">
        <v>232</v>
      </c>
      <c r="E191" s="241" t="s">
        <v>5</v>
      </c>
      <c r="F191" s="242" t="s">
        <v>237</v>
      </c>
      <c r="H191" s="243">
        <v>30</v>
      </c>
      <c r="I191" s="244"/>
      <c r="L191" s="240"/>
      <c r="M191" s="245"/>
      <c r="N191" s="246"/>
      <c r="O191" s="246"/>
      <c r="P191" s="246"/>
      <c r="Q191" s="246"/>
      <c r="R191" s="246"/>
      <c r="S191" s="246"/>
      <c r="T191" s="247"/>
      <c r="AT191" s="241" t="s">
        <v>232</v>
      </c>
      <c r="AU191" s="241" t="s">
        <v>84</v>
      </c>
      <c r="AV191" s="13" t="s">
        <v>141</v>
      </c>
      <c r="AW191" s="13" t="s">
        <v>38</v>
      </c>
      <c r="AX191" s="13" t="s">
        <v>82</v>
      </c>
      <c r="AY191" s="241" t="s">
        <v>142</v>
      </c>
    </row>
    <row r="192" s="1" customFormat="1" ht="25.5" customHeight="1">
      <c r="B192" s="213"/>
      <c r="C192" s="263" t="s">
        <v>406</v>
      </c>
      <c r="D192" s="263" t="s">
        <v>459</v>
      </c>
      <c r="E192" s="264" t="s">
        <v>856</v>
      </c>
      <c r="F192" s="265" t="s">
        <v>857</v>
      </c>
      <c r="G192" s="266" t="s">
        <v>395</v>
      </c>
      <c r="H192" s="267">
        <v>91.799999999999997</v>
      </c>
      <c r="I192" s="268"/>
      <c r="J192" s="269">
        <f>ROUND(I192*H192,2)</f>
        <v>0</v>
      </c>
      <c r="K192" s="265" t="s">
        <v>229</v>
      </c>
      <c r="L192" s="270"/>
      <c r="M192" s="271" t="s">
        <v>5</v>
      </c>
      <c r="N192" s="272" t="s">
        <v>46</v>
      </c>
      <c r="O192" s="49"/>
      <c r="P192" s="223">
        <f>O192*H192</f>
        <v>0</v>
      </c>
      <c r="Q192" s="223">
        <v>0.045999999999999999</v>
      </c>
      <c r="R192" s="223">
        <f>Q192*H192</f>
        <v>4.2227999999999994</v>
      </c>
      <c r="S192" s="223">
        <v>0</v>
      </c>
      <c r="T192" s="224">
        <f>S192*H192</f>
        <v>0</v>
      </c>
      <c r="AR192" s="26" t="s">
        <v>179</v>
      </c>
      <c r="AT192" s="26" t="s">
        <v>459</v>
      </c>
      <c r="AU192" s="26" t="s">
        <v>84</v>
      </c>
      <c r="AY192" s="26" t="s">
        <v>142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6" t="s">
        <v>82</v>
      </c>
      <c r="BK192" s="225">
        <f>ROUND(I192*H192,2)</f>
        <v>0</v>
      </c>
      <c r="BL192" s="26" t="s">
        <v>141</v>
      </c>
      <c r="BM192" s="26" t="s">
        <v>858</v>
      </c>
    </row>
    <row r="193" s="1" customFormat="1">
      <c r="B193" s="48"/>
      <c r="D193" s="226" t="s">
        <v>149</v>
      </c>
      <c r="F193" s="227" t="s">
        <v>857</v>
      </c>
      <c r="I193" s="187"/>
      <c r="L193" s="48"/>
      <c r="M193" s="228"/>
      <c r="N193" s="49"/>
      <c r="O193" s="49"/>
      <c r="P193" s="49"/>
      <c r="Q193" s="49"/>
      <c r="R193" s="49"/>
      <c r="S193" s="49"/>
      <c r="T193" s="87"/>
      <c r="AT193" s="26" t="s">
        <v>149</v>
      </c>
      <c r="AU193" s="26" t="s">
        <v>84</v>
      </c>
    </row>
    <row r="194" s="12" customFormat="1">
      <c r="B194" s="232"/>
      <c r="D194" s="226" t="s">
        <v>232</v>
      </c>
      <c r="E194" s="233" t="s">
        <v>5</v>
      </c>
      <c r="F194" s="234" t="s">
        <v>859</v>
      </c>
      <c r="H194" s="235">
        <v>91.799999999999997</v>
      </c>
      <c r="I194" s="236"/>
      <c r="L194" s="232"/>
      <c r="M194" s="237"/>
      <c r="N194" s="238"/>
      <c r="O194" s="238"/>
      <c r="P194" s="238"/>
      <c r="Q194" s="238"/>
      <c r="R194" s="238"/>
      <c r="S194" s="238"/>
      <c r="T194" s="239"/>
      <c r="AT194" s="233" t="s">
        <v>232</v>
      </c>
      <c r="AU194" s="233" t="s">
        <v>84</v>
      </c>
      <c r="AV194" s="12" t="s">
        <v>84</v>
      </c>
      <c r="AW194" s="12" t="s">
        <v>38</v>
      </c>
      <c r="AX194" s="12" t="s">
        <v>75</v>
      </c>
      <c r="AY194" s="233" t="s">
        <v>142</v>
      </c>
    </row>
    <row r="195" s="13" customFormat="1">
      <c r="B195" s="240"/>
      <c r="D195" s="226" t="s">
        <v>232</v>
      </c>
      <c r="E195" s="241" t="s">
        <v>5</v>
      </c>
      <c r="F195" s="242" t="s">
        <v>237</v>
      </c>
      <c r="H195" s="243">
        <v>91.799999999999997</v>
      </c>
      <c r="I195" s="244"/>
      <c r="L195" s="240"/>
      <c r="M195" s="245"/>
      <c r="N195" s="246"/>
      <c r="O195" s="246"/>
      <c r="P195" s="246"/>
      <c r="Q195" s="246"/>
      <c r="R195" s="246"/>
      <c r="S195" s="246"/>
      <c r="T195" s="247"/>
      <c r="AT195" s="241" t="s">
        <v>232</v>
      </c>
      <c r="AU195" s="241" t="s">
        <v>84</v>
      </c>
      <c r="AV195" s="13" t="s">
        <v>141</v>
      </c>
      <c r="AW195" s="13" t="s">
        <v>38</v>
      </c>
      <c r="AX195" s="13" t="s">
        <v>82</v>
      </c>
      <c r="AY195" s="241" t="s">
        <v>142</v>
      </c>
    </row>
    <row r="196" s="11" customFormat="1" ht="29.88" customHeight="1">
      <c r="B196" s="200"/>
      <c r="D196" s="201" t="s">
        <v>74</v>
      </c>
      <c r="E196" s="211" t="s">
        <v>860</v>
      </c>
      <c r="F196" s="211" t="s">
        <v>861</v>
      </c>
      <c r="I196" s="203"/>
      <c r="J196" s="212">
        <f>BK196</f>
        <v>0</v>
      </c>
      <c r="L196" s="200"/>
      <c r="M196" s="205"/>
      <c r="N196" s="206"/>
      <c r="O196" s="206"/>
      <c r="P196" s="207">
        <f>SUM(P197:P206)</f>
        <v>0</v>
      </c>
      <c r="Q196" s="206"/>
      <c r="R196" s="207">
        <f>SUM(R197:R206)</f>
        <v>0</v>
      </c>
      <c r="S196" s="206"/>
      <c r="T196" s="208">
        <f>SUM(T197:T206)</f>
        <v>0</v>
      </c>
      <c r="AR196" s="201" t="s">
        <v>82</v>
      </c>
      <c r="AT196" s="209" t="s">
        <v>74</v>
      </c>
      <c r="AU196" s="209" t="s">
        <v>82</v>
      </c>
      <c r="AY196" s="201" t="s">
        <v>142</v>
      </c>
      <c r="BK196" s="210">
        <f>SUM(BK197:BK206)</f>
        <v>0</v>
      </c>
    </row>
    <row r="197" s="1" customFormat="1" ht="16.5" customHeight="1">
      <c r="B197" s="213"/>
      <c r="C197" s="214" t="s">
        <v>415</v>
      </c>
      <c r="D197" s="214" t="s">
        <v>144</v>
      </c>
      <c r="E197" s="215" t="s">
        <v>862</v>
      </c>
      <c r="F197" s="216" t="s">
        <v>863</v>
      </c>
      <c r="G197" s="217" t="s">
        <v>246</v>
      </c>
      <c r="H197" s="218">
        <v>352.29599999999999</v>
      </c>
      <c r="I197" s="219"/>
      <c r="J197" s="220">
        <f>ROUND(I197*H197,2)</f>
        <v>0</v>
      </c>
      <c r="K197" s="216" t="s">
        <v>229</v>
      </c>
      <c r="L197" s="48"/>
      <c r="M197" s="221" t="s">
        <v>5</v>
      </c>
      <c r="N197" s="222" t="s">
        <v>46</v>
      </c>
      <c r="O197" s="49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AR197" s="26" t="s">
        <v>141</v>
      </c>
      <c r="AT197" s="26" t="s">
        <v>144</v>
      </c>
      <c r="AU197" s="26" t="s">
        <v>84</v>
      </c>
      <c r="AY197" s="26" t="s">
        <v>142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6" t="s">
        <v>82</v>
      </c>
      <c r="BK197" s="225">
        <f>ROUND(I197*H197,2)</f>
        <v>0</v>
      </c>
      <c r="BL197" s="26" t="s">
        <v>141</v>
      </c>
      <c r="BM197" s="26" t="s">
        <v>864</v>
      </c>
    </row>
    <row r="198" s="1" customFormat="1">
      <c r="B198" s="48"/>
      <c r="D198" s="226" t="s">
        <v>149</v>
      </c>
      <c r="F198" s="227" t="s">
        <v>865</v>
      </c>
      <c r="I198" s="187"/>
      <c r="L198" s="48"/>
      <c r="M198" s="228"/>
      <c r="N198" s="49"/>
      <c r="O198" s="49"/>
      <c r="P198" s="49"/>
      <c r="Q198" s="49"/>
      <c r="R198" s="49"/>
      <c r="S198" s="49"/>
      <c r="T198" s="87"/>
      <c r="AT198" s="26" t="s">
        <v>149</v>
      </c>
      <c r="AU198" s="26" t="s">
        <v>84</v>
      </c>
    </row>
    <row r="199" s="1" customFormat="1" ht="16.5" customHeight="1">
      <c r="B199" s="213"/>
      <c r="C199" s="214" t="s">
        <v>423</v>
      </c>
      <c r="D199" s="214" t="s">
        <v>144</v>
      </c>
      <c r="E199" s="215" t="s">
        <v>866</v>
      </c>
      <c r="F199" s="216" t="s">
        <v>867</v>
      </c>
      <c r="G199" s="217" t="s">
        <v>246</v>
      </c>
      <c r="H199" s="218">
        <v>1409.184</v>
      </c>
      <c r="I199" s="219"/>
      <c r="J199" s="220">
        <f>ROUND(I199*H199,2)</f>
        <v>0</v>
      </c>
      <c r="K199" s="216" t="s">
        <v>229</v>
      </c>
      <c r="L199" s="48"/>
      <c r="M199" s="221" t="s">
        <v>5</v>
      </c>
      <c r="N199" s="222" t="s">
        <v>46</v>
      </c>
      <c r="O199" s="49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AR199" s="26" t="s">
        <v>141</v>
      </c>
      <c r="AT199" s="26" t="s">
        <v>144</v>
      </c>
      <c r="AU199" s="26" t="s">
        <v>84</v>
      </c>
      <c r="AY199" s="26" t="s">
        <v>142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26" t="s">
        <v>82</v>
      </c>
      <c r="BK199" s="225">
        <f>ROUND(I199*H199,2)</f>
        <v>0</v>
      </c>
      <c r="BL199" s="26" t="s">
        <v>141</v>
      </c>
      <c r="BM199" s="26" t="s">
        <v>868</v>
      </c>
    </row>
    <row r="200" s="1" customFormat="1">
      <c r="B200" s="48"/>
      <c r="D200" s="226" t="s">
        <v>149</v>
      </c>
      <c r="F200" s="227" t="s">
        <v>869</v>
      </c>
      <c r="I200" s="187"/>
      <c r="L200" s="48"/>
      <c r="M200" s="228"/>
      <c r="N200" s="49"/>
      <c r="O200" s="49"/>
      <c r="P200" s="49"/>
      <c r="Q200" s="49"/>
      <c r="R200" s="49"/>
      <c r="S200" s="49"/>
      <c r="T200" s="87"/>
      <c r="AT200" s="26" t="s">
        <v>149</v>
      </c>
      <c r="AU200" s="26" t="s">
        <v>84</v>
      </c>
    </row>
    <row r="201" s="12" customFormat="1">
      <c r="B201" s="232"/>
      <c r="D201" s="226" t="s">
        <v>232</v>
      </c>
      <c r="E201" s="233" t="s">
        <v>5</v>
      </c>
      <c r="F201" s="234" t="s">
        <v>870</v>
      </c>
      <c r="H201" s="235">
        <v>1409.184</v>
      </c>
      <c r="I201" s="236"/>
      <c r="L201" s="232"/>
      <c r="M201" s="237"/>
      <c r="N201" s="238"/>
      <c r="O201" s="238"/>
      <c r="P201" s="238"/>
      <c r="Q201" s="238"/>
      <c r="R201" s="238"/>
      <c r="S201" s="238"/>
      <c r="T201" s="239"/>
      <c r="AT201" s="233" t="s">
        <v>232</v>
      </c>
      <c r="AU201" s="233" t="s">
        <v>84</v>
      </c>
      <c r="AV201" s="12" t="s">
        <v>84</v>
      </c>
      <c r="AW201" s="12" t="s">
        <v>38</v>
      </c>
      <c r="AX201" s="12" t="s">
        <v>75</v>
      </c>
      <c r="AY201" s="233" t="s">
        <v>142</v>
      </c>
    </row>
    <row r="202" s="13" customFormat="1">
      <c r="B202" s="240"/>
      <c r="D202" s="226" t="s">
        <v>232</v>
      </c>
      <c r="E202" s="241" t="s">
        <v>5</v>
      </c>
      <c r="F202" s="242" t="s">
        <v>237</v>
      </c>
      <c r="H202" s="243">
        <v>1409.184</v>
      </c>
      <c r="I202" s="244"/>
      <c r="L202" s="240"/>
      <c r="M202" s="245"/>
      <c r="N202" s="246"/>
      <c r="O202" s="246"/>
      <c r="P202" s="246"/>
      <c r="Q202" s="246"/>
      <c r="R202" s="246"/>
      <c r="S202" s="246"/>
      <c r="T202" s="247"/>
      <c r="AT202" s="241" t="s">
        <v>232</v>
      </c>
      <c r="AU202" s="241" t="s">
        <v>84</v>
      </c>
      <c r="AV202" s="13" t="s">
        <v>141</v>
      </c>
      <c r="AW202" s="13" t="s">
        <v>38</v>
      </c>
      <c r="AX202" s="13" t="s">
        <v>82</v>
      </c>
      <c r="AY202" s="241" t="s">
        <v>142</v>
      </c>
    </row>
    <row r="203" s="1" customFormat="1" ht="16.5" customHeight="1">
      <c r="B203" s="213"/>
      <c r="C203" s="214" t="s">
        <v>428</v>
      </c>
      <c r="D203" s="214" t="s">
        <v>144</v>
      </c>
      <c r="E203" s="215" t="s">
        <v>871</v>
      </c>
      <c r="F203" s="216" t="s">
        <v>872</v>
      </c>
      <c r="G203" s="217" t="s">
        <v>246</v>
      </c>
      <c r="H203" s="218">
        <v>147.256</v>
      </c>
      <c r="I203" s="219"/>
      <c r="J203" s="220">
        <f>ROUND(I203*H203,2)</f>
        <v>0</v>
      </c>
      <c r="K203" s="216" t="s">
        <v>336</v>
      </c>
      <c r="L203" s="48"/>
      <c r="M203" s="221" t="s">
        <v>5</v>
      </c>
      <c r="N203" s="222" t="s">
        <v>46</v>
      </c>
      <c r="O203" s="49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AR203" s="26" t="s">
        <v>141</v>
      </c>
      <c r="AT203" s="26" t="s">
        <v>144</v>
      </c>
      <c r="AU203" s="26" t="s">
        <v>84</v>
      </c>
      <c r="AY203" s="26" t="s">
        <v>142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26" t="s">
        <v>82</v>
      </c>
      <c r="BK203" s="225">
        <f>ROUND(I203*H203,2)</f>
        <v>0</v>
      </c>
      <c r="BL203" s="26" t="s">
        <v>141</v>
      </c>
      <c r="BM203" s="26" t="s">
        <v>873</v>
      </c>
    </row>
    <row r="204" s="1" customFormat="1">
      <c r="B204" s="48"/>
      <c r="D204" s="226" t="s">
        <v>149</v>
      </c>
      <c r="F204" s="227" t="s">
        <v>874</v>
      </c>
      <c r="I204" s="187"/>
      <c r="L204" s="48"/>
      <c r="M204" s="228"/>
      <c r="N204" s="49"/>
      <c r="O204" s="49"/>
      <c r="P204" s="49"/>
      <c r="Q204" s="49"/>
      <c r="R204" s="49"/>
      <c r="S204" s="49"/>
      <c r="T204" s="87"/>
      <c r="AT204" s="26" t="s">
        <v>149</v>
      </c>
      <c r="AU204" s="26" t="s">
        <v>84</v>
      </c>
    </row>
    <row r="205" s="1" customFormat="1" ht="16.5" customHeight="1">
      <c r="B205" s="213"/>
      <c r="C205" s="214" t="s">
        <v>433</v>
      </c>
      <c r="D205" s="214" t="s">
        <v>144</v>
      </c>
      <c r="E205" s="215" t="s">
        <v>875</v>
      </c>
      <c r="F205" s="216" t="s">
        <v>876</v>
      </c>
      <c r="G205" s="217" t="s">
        <v>246</v>
      </c>
      <c r="H205" s="218">
        <v>205.03999999999999</v>
      </c>
      <c r="I205" s="219"/>
      <c r="J205" s="220">
        <f>ROUND(I205*H205,2)</f>
        <v>0</v>
      </c>
      <c r="K205" s="216" t="s">
        <v>336</v>
      </c>
      <c r="L205" s="48"/>
      <c r="M205" s="221" t="s">
        <v>5</v>
      </c>
      <c r="N205" s="222" t="s">
        <v>46</v>
      </c>
      <c r="O205" s="49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AR205" s="26" t="s">
        <v>141</v>
      </c>
      <c r="AT205" s="26" t="s">
        <v>144</v>
      </c>
      <c r="AU205" s="26" t="s">
        <v>84</v>
      </c>
      <c r="AY205" s="26" t="s">
        <v>142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26" t="s">
        <v>82</v>
      </c>
      <c r="BK205" s="225">
        <f>ROUND(I205*H205,2)</f>
        <v>0</v>
      </c>
      <c r="BL205" s="26" t="s">
        <v>141</v>
      </c>
      <c r="BM205" s="26" t="s">
        <v>877</v>
      </c>
    </row>
    <row r="206" s="1" customFormat="1">
      <c r="B206" s="48"/>
      <c r="D206" s="226" t="s">
        <v>149</v>
      </c>
      <c r="F206" s="227" t="s">
        <v>248</v>
      </c>
      <c r="I206" s="187"/>
      <c r="L206" s="48"/>
      <c r="M206" s="228"/>
      <c r="N206" s="49"/>
      <c r="O206" s="49"/>
      <c r="P206" s="49"/>
      <c r="Q206" s="49"/>
      <c r="R206" s="49"/>
      <c r="S206" s="49"/>
      <c r="T206" s="87"/>
      <c r="AT206" s="26" t="s">
        <v>149</v>
      </c>
      <c r="AU206" s="26" t="s">
        <v>84</v>
      </c>
    </row>
    <row r="207" s="11" customFormat="1" ht="29.88" customHeight="1">
      <c r="B207" s="200"/>
      <c r="D207" s="201" t="s">
        <v>74</v>
      </c>
      <c r="E207" s="211" t="s">
        <v>404</v>
      </c>
      <c r="F207" s="211" t="s">
        <v>405</v>
      </c>
      <c r="I207" s="203"/>
      <c r="J207" s="212">
        <f>BK207</f>
        <v>0</v>
      </c>
      <c r="L207" s="200"/>
      <c r="M207" s="205"/>
      <c r="N207" s="206"/>
      <c r="O207" s="206"/>
      <c r="P207" s="207">
        <f>SUM(P208:P209)</f>
        <v>0</v>
      </c>
      <c r="Q207" s="206"/>
      <c r="R207" s="207">
        <f>SUM(R208:R209)</f>
        <v>0</v>
      </c>
      <c r="S207" s="206"/>
      <c r="T207" s="208">
        <f>SUM(T208:T209)</f>
        <v>0</v>
      </c>
      <c r="AR207" s="201" t="s">
        <v>82</v>
      </c>
      <c r="AT207" s="209" t="s">
        <v>74</v>
      </c>
      <c r="AU207" s="209" t="s">
        <v>82</v>
      </c>
      <c r="AY207" s="201" t="s">
        <v>142</v>
      </c>
      <c r="BK207" s="210">
        <f>SUM(BK208:BK209)</f>
        <v>0</v>
      </c>
    </row>
    <row r="208" s="1" customFormat="1" ht="25.5" customHeight="1">
      <c r="B208" s="213"/>
      <c r="C208" s="214" t="s">
        <v>439</v>
      </c>
      <c r="D208" s="214" t="s">
        <v>144</v>
      </c>
      <c r="E208" s="215" t="s">
        <v>878</v>
      </c>
      <c r="F208" s="216" t="s">
        <v>879</v>
      </c>
      <c r="G208" s="217" t="s">
        <v>246</v>
      </c>
      <c r="H208" s="218">
        <v>266.55700000000002</v>
      </c>
      <c r="I208" s="219"/>
      <c r="J208" s="220">
        <f>ROUND(I208*H208,2)</f>
        <v>0</v>
      </c>
      <c r="K208" s="216" t="s">
        <v>229</v>
      </c>
      <c r="L208" s="48"/>
      <c r="M208" s="221" t="s">
        <v>5</v>
      </c>
      <c r="N208" s="222" t="s">
        <v>46</v>
      </c>
      <c r="O208" s="49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AR208" s="26" t="s">
        <v>141</v>
      </c>
      <c r="AT208" s="26" t="s">
        <v>144</v>
      </c>
      <c r="AU208" s="26" t="s">
        <v>84</v>
      </c>
      <c r="AY208" s="26" t="s">
        <v>142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6" t="s">
        <v>82</v>
      </c>
      <c r="BK208" s="225">
        <f>ROUND(I208*H208,2)</f>
        <v>0</v>
      </c>
      <c r="BL208" s="26" t="s">
        <v>141</v>
      </c>
      <c r="BM208" s="26" t="s">
        <v>880</v>
      </c>
    </row>
    <row r="209" s="1" customFormat="1">
      <c r="B209" s="48"/>
      <c r="D209" s="226" t="s">
        <v>149</v>
      </c>
      <c r="F209" s="227" t="s">
        <v>881</v>
      </c>
      <c r="I209" s="187"/>
      <c r="L209" s="48"/>
      <c r="M209" s="229"/>
      <c r="N209" s="230"/>
      <c r="O209" s="230"/>
      <c r="P209" s="230"/>
      <c r="Q209" s="230"/>
      <c r="R209" s="230"/>
      <c r="S209" s="230"/>
      <c r="T209" s="231"/>
      <c r="AT209" s="26" t="s">
        <v>149</v>
      </c>
      <c r="AU209" s="26" t="s">
        <v>84</v>
      </c>
    </row>
    <row r="210" s="1" customFormat="1" ht="6.96" customHeight="1">
      <c r="B210" s="69"/>
      <c r="C210" s="70"/>
      <c r="D210" s="70"/>
      <c r="E210" s="70"/>
      <c r="F210" s="70"/>
      <c r="G210" s="70"/>
      <c r="H210" s="70"/>
      <c r="I210" s="164"/>
      <c r="J210" s="70"/>
      <c r="K210" s="70"/>
      <c r="L210" s="48"/>
    </row>
  </sheetData>
  <autoFilter ref="C88:K20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9" customWidth="1"/>
    <col min="2" max="2" width="1.664063" style="279" customWidth="1"/>
    <col min="3" max="4" width="5" style="279" customWidth="1"/>
    <col min="5" max="5" width="11.67" style="279" customWidth="1"/>
    <col min="6" max="6" width="9.17" style="279" customWidth="1"/>
    <col min="7" max="7" width="5" style="279" customWidth="1"/>
    <col min="8" max="8" width="77.83" style="279" customWidth="1"/>
    <col min="9" max="10" width="20" style="279" customWidth="1"/>
    <col min="11" max="11" width="1.664063" style="279" customWidth="1"/>
  </cols>
  <sheetData>
    <row r="1" ht="37.5" customHeight="1"/>
    <row r="2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882</v>
      </c>
      <c r="D3" s="284"/>
      <c r="E3" s="284"/>
      <c r="F3" s="284"/>
      <c r="G3" s="284"/>
      <c r="H3" s="284"/>
      <c r="I3" s="284"/>
      <c r="J3" s="284"/>
      <c r="K3" s="285"/>
    </row>
    <row r="4" ht="25.5" customHeight="1">
      <c r="B4" s="286"/>
      <c r="C4" s="287" t="s">
        <v>883</v>
      </c>
      <c r="D4" s="287"/>
      <c r="E4" s="287"/>
      <c r="F4" s="287"/>
      <c r="G4" s="287"/>
      <c r="H4" s="287"/>
      <c r="I4" s="287"/>
      <c r="J4" s="287"/>
      <c r="K4" s="288"/>
    </row>
    <row r="5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ht="15" customHeight="1">
      <c r="B6" s="286"/>
      <c r="C6" s="290" t="s">
        <v>884</v>
      </c>
      <c r="D6" s="290"/>
      <c r="E6" s="290"/>
      <c r="F6" s="290"/>
      <c r="G6" s="290"/>
      <c r="H6" s="290"/>
      <c r="I6" s="290"/>
      <c r="J6" s="290"/>
      <c r="K6" s="288"/>
    </row>
    <row r="7" ht="15" customHeight="1">
      <c r="B7" s="291"/>
      <c r="C7" s="290" t="s">
        <v>885</v>
      </c>
      <c r="D7" s="290"/>
      <c r="E7" s="290"/>
      <c r="F7" s="290"/>
      <c r="G7" s="290"/>
      <c r="H7" s="290"/>
      <c r="I7" s="290"/>
      <c r="J7" s="290"/>
      <c r="K7" s="288"/>
    </row>
    <row r="8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ht="15" customHeight="1">
      <c r="B9" s="291"/>
      <c r="C9" s="290" t="s">
        <v>886</v>
      </c>
      <c r="D9" s="290"/>
      <c r="E9" s="290"/>
      <c r="F9" s="290"/>
      <c r="G9" s="290"/>
      <c r="H9" s="290"/>
      <c r="I9" s="290"/>
      <c r="J9" s="290"/>
      <c r="K9" s="288"/>
    </row>
    <row r="10" ht="15" customHeight="1">
      <c r="B10" s="291"/>
      <c r="C10" s="290"/>
      <c r="D10" s="290" t="s">
        <v>887</v>
      </c>
      <c r="E10" s="290"/>
      <c r="F10" s="290"/>
      <c r="G10" s="290"/>
      <c r="H10" s="290"/>
      <c r="I10" s="290"/>
      <c r="J10" s="290"/>
      <c r="K10" s="288"/>
    </row>
    <row r="11" ht="15" customHeight="1">
      <c r="B11" s="291"/>
      <c r="C11" s="292"/>
      <c r="D11" s="290" t="s">
        <v>888</v>
      </c>
      <c r="E11" s="290"/>
      <c r="F11" s="290"/>
      <c r="G11" s="290"/>
      <c r="H11" s="290"/>
      <c r="I11" s="290"/>
      <c r="J11" s="290"/>
      <c r="K11" s="288"/>
    </row>
    <row r="12" ht="12.75" customHeight="1">
      <c r="B12" s="291"/>
      <c r="C12" s="292"/>
      <c r="D12" s="292"/>
      <c r="E12" s="292"/>
      <c r="F12" s="292"/>
      <c r="G12" s="292"/>
      <c r="H12" s="292"/>
      <c r="I12" s="292"/>
      <c r="J12" s="292"/>
      <c r="K12" s="288"/>
    </row>
    <row r="13" ht="15" customHeight="1">
      <c r="B13" s="291"/>
      <c r="C13" s="292"/>
      <c r="D13" s="290" t="s">
        <v>889</v>
      </c>
      <c r="E13" s="290"/>
      <c r="F13" s="290"/>
      <c r="G13" s="290"/>
      <c r="H13" s="290"/>
      <c r="I13" s="290"/>
      <c r="J13" s="290"/>
      <c r="K13" s="288"/>
    </row>
    <row r="14" ht="15" customHeight="1">
      <c r="B14" s="291"/>
      <c r="C14" s="292"/>
      <c r="D14" s="290" t="s">
        <v>890</v>
      </c>
      <c r="E14" s="290"/>
      <c r="F14" s="290"/>
      <c r="G14" s="290"/>
      <c r="H14" s="290"/>
      <c r="I14" s="290"/>
      <c r="J14" s="290"/>
      <c r="K14" s="288"/>
    </row>
    <row r="15" ht="15" customHeight="1">
      <c r="B15" s="291"/>
      <c r="C15" s="292"/>
      <c r="D15" s="290" t="s">
        <v>891</v>
      </c>
      <c r="E15" s="290"/>
      <c r="F15" s="290"/>
      <c r="G15" s="290"/>
      <c r="H15" s="290"/>
      <c r="I15" s="290"/>
      <c r="J15" s="290"/>
      <c r="K15" s="288"/>
    </row>
    <row r="16" ht="15" customHeight="1">
      <c r="B16" s="291"/>
      <c r="C16" s="292"/>
      <c r="D16" s="292"/>
      <c r="E16" s="293" t="s">
        <v>90</v>
      </c>
      <c r="F16" s="290" t="s">
        <v>892</v>
      </c>
      <c r="G16" s="290"/>
      <c r="H16" s="290"/>
      <c r="I16" s="290"/>
      <c r="J16" s="290"/>
      <c r="K16" s="288"/>
    </row>
    <row r="17" ht="15" customHeight="1">
      <c r="B17" s="291"/>
      <c r="C17" s="292"/>
      <c r="D17" s="292"/>
      <c r="E17" s="293" t="s">
        <v>104</v>
      </c>
      <c r="F17" s="290" t="s">
        <v>893</v>
      </c>
      <c r="G17" s="290"/>
      <c r="H17" s="290"/>
      <c r="I17" s="290"/>
      <c r="J17" s="290"/>
      <c r="K17" s="288"/>
    </row>
    <row r="18" ht="15" customHeight="1">
      <c r="B18" s="291"/>
      <c r="C18" s="292"/>
      <c r="D18" s="292"/>
      <c r="E18" s="293" t="s">
        <v>894</v>
      </c>
      <c r="F18" s="290" t="s">
        <v>895</v>
      </c>
      <c r="G18" s="290"/>
      <c r="H18" s="290"/>
      <c r="I18" s="290"/>
      <c r="J18" s="290"/>
      <c r="K18" s="288"/>
    </row>
    <row r="19" ht="15" customHeight="1">
      <c r="B19" s="291"/>
      <c r="C19" s="292"/>
      <c r="D19" s="292"/>
      <c r="E19" s="293" t="s">
        <v>81</v>
      </c>
      <c r="F19" s="290" t="s">
        <v>80</v>
      </c>
      <c r="G19" s="290"/>
      <c r="H19" s="290"/>
      <c r="I19" s="290"/>
      <c r="J19" s="290"/>
      <c r="K19" s="288"/>
    </row>
    <row r="20" ht="15" customHeight="1">
      <c r="B20" s="291"/>
      <c r="C20" s="292"/>
      <c r="D20" s="292"/>
      <c r="E20" s="293" t="s">
        <v>139</v>
      </c>
      <c r="F20" s="290" t="s">
        <v>140</v>
      </c>
      <c r="G20" s="290"/>
      <c r="H20" s="290"/>
      <c r="I20" s="290"/>
      <c r="J20" s="290"/>
      <c r="K20" s="288"/>
    </row>
    <row r="21" ht="15" customHeight="1">
      <c r="B21" s="291"/>
      <c r="C21" s="292"/>
      <c r="D21" s="292"/>
      <c r="E21" s="293" t="s">
        <v>86</v>
      </c>
      <c r="F21" s="290" t="s">
        <v>896</v>
      </c>
      <c r="G21" s="290"/>
      <c r="H21" s="290"/>
      <c r="I21" s="290"/>
      <c r="J21" s="290"/>
      <c r="K21" s="288"/>
    </row>
    <row r="22" ht="12.75" customHeight="1">
      <c r="B22" s="291"/>
      <c r="C22" s="292"/>
      <c r="D22" s="292"/>
      <c r="E22" s="292"/>
      <c r="F22" s="292"/>
      <c r="G22" s="292"/>
      <c r="H22" s="292"/>
      <c r="I22" s="292"/>
      <c r="J22" s="292"/>
      <c r="K22" s="288"/>
    </row>
    <row r="23" ht="15" customHeight="1">
      <c r="B23" s="291"/>
      <c r="C23" s="290" t="s">
        <v>897</v>
      </c>
      <c r="D23" s="290"/>
      <c r="E23" s="290"/>
      <c r="F23" s="290"/>
      <c r="G23" s="290"/>
      <c r="H23" s="290"/>
      <c r="I23" s="290"/>
      <c r="J23" s="290"/>
      <c r="K23" s="288"/>
    </row>
    <row r="24" ht="15" customHeight="1">
      <c r="B24" s="291"/>
      <c r="C24" s="290" t="s">
        <v>898</v>
      </c>
      <c r="D24" s="290"/>
      <c r="E24" s="290"/>
      <c r="F24" s="290"/>
      <c r="G24" s="290"/>
      <c r="H24" s="290"/>
      <c r="I24" s="290"/>
      <c r="J24" s="290"/>
      <c r="K24" s="288"/>
    </row>
    <row r="25" ht="15" customHeight="1">
      <c r="B25" s="291"/>
      <c r="C25" s="290"/>
      <c r="D25" s="290" t="s">
        <v>899</v>
      </c>
      <c r="E25" s="290"/>
      <c r="F25" s="290"/>
      <c r="G25" s="290"/>
      <c r="H25" s="290"/>
      <c r="I25" s="290"/>
      <c r="J25" s="290"/>
      <c r="K25" s="288"/>
    </row>
    <row r="26" ht="15" customHeight="1">
      <c r="B26" s="291"/>
      <c r="C26" s="292"/>
      <c r="D26" s="290" t="s">
        <v>900</v>
      </c>
      <c r="E26" s="290"/>
      <c r="F26" s="290"/>
      <c r="G26" s="290"/>
      <c r="H26" s="290"/>
      <c r="I26" s="290"/>
      <c r="J26" s="290"/>
      <c r="K26" s="288"/>
    </row>
    <row r="27" ht="12.75" customHeight="1">
      <c r="B27" s="291"/>
      <c r="C27" s="292"/>
      <c r="D27" s="292"/>
      <c r="E27" s="292"/>
      <c r="F27" s="292"/>
      <c r="G27" s="292"/>
      <c r="H27" s="292"/>
      <c r="I27" s="292"/>
      <c r="J27" s="292"/>
      <c r="K27" s="288"/>
    </row>
    <row r="28" ht="15" customHeight="1">
      <c r="B28" s="291"/>
      <c r="C28" s="292"/>
      <c r="D28" s="290" t="s">
        <v>901</v>
      </c>
      <c r="E28" s="290"/>
      <c r="F28" s="290"/>
      <c r="G28" s="290"/>
      <c r="H28" s="290"/>
      <c r="I28" s="290"/>
      <c r="J28" s="290"/>
      <c r="K28" s="288"/>
    </row>
    <row r="29" ht="15" customHeight="1">
      <c r="B29" s="291"/>
      <c r="C29" s="292"/>
      <c r="D29" s="290" t="s">
        <v>902</v>
      </c>
      <c r="E29" s="290"/>
      <c r="F29" s="290"/>
      <c r="G29" s="290"/>
      <c r="H29" s="290"/>
      <c r="I29" s="290"/>
      <c r="J29" s="290"/>
      <c r="K29" s="288"/>
    </row>
    <row r="30" ht="12.75" customHeight="1">
      <c r="B30" s="291"/>
      <c r="C30" s="292"/>
      <c r="D30" s="292"/>
      <c r="E30" s="292"/>
      <c r="F30" s="292"/>
      <c r="G30" s="292"/>
      <c r="H30" s="292"/>
      <c r="I30" s="292"/>
      <c r="J30" s="292"/>
      <c r="K30" s="288"/>
    </row>
    <row r="31" ht="15" customHeight="1">
      <c r="B31" s="291"/>
      <c r="C31" s="292"/>
      <c r="D31" s="290" t="s">
        <v>903</v>
      </c>
      <c r="E31" s="290"/>
      <c r="F31" s="290"/>
      <c r="G31" s="290"/>
      <c r="H31" s="290"/>
      <c r="I31" s="290"/>
      <c r="J31" s="290"/>
      <c r="K31" s="288"/>
    </row>
    <row r="32" ht="15" customHeight="1">
      <c r="B32" s="291"/>
      <c r="C32" s="292"/>
      <c r="D32" s="290" t="s">
        <v>904</v>
      </c>
      <c r="E32" s="290"/>
      <c r="F32" s="290"/>
      <c r="G32" s="290"/>
      <c r="H32" s="290"/>
      <c r="I32" s="290"/>
      <c r="J32" s="290"/>
      <c r="K32" s="288"/>
    </row>
    <row r="33" ht="15" customHeight="1">
      <c r="B33" s="291"/>
      <c r="C33" s="292"/>
      <c r="D33" s="290" t="s">
        <v>905</v>
      </c>
      <c r="E33" s="290"/>
      <c r="F33" s="290"/>
      <c r="G33" s="290"/>
      <c r="H33" s="290"/>
      <c r="I33" s="290"/>
      <c r="J33" s="290"/>
      <c r="K33" s="288"/>
    </row>
    <row r="34" ht="15" customHeight="1">
      <c r="B34" s="291"/>
      <c r="C34" s="292"/>
      <c r="D34" s="290"/>
      <c r="E34" s="294" t="s">
        <v>126</v>
      </c>
      <c r="F34" s="290"/>
      <c r="G34" s="290" t="s">
        <v>906</v>
      </c>
      <c r="H34" s="290"/>
      <c r="I34" s="290"/>
      <c r="J34" s="290"/>
      <c r="K34" s="288"/>
    </row>
    <row r="35" ht="30.75" customHeight="1">
      <c r="B35" s="291"/>
      <c r="C35" s="292"/>
      <c r="D35" s="290"/>
      <c r="E35" s="294" t="s">
        <v>907</v>
      </c>
      <c r="F35" s="290"/>
      <c r="G35" s="290" t="s">
        <v>908</v>
      </c>
      <c r="H35" s="290"/>
      <c r="I35" s="290"/>
      <c r="J35" s="290"/>
      <c r="K35" s="288"/>
    </row>
    <row r="36" ht="15" customHeight="1">
      <c r="B36" s="291"/>
      <c r="C36" s="292"/>
      <c r="D36" s="290"/>
      <c r="E36" s="294" t="s">
        <v>56</v>
      </c>
      <c r="F36" s="290"/>
      <c r="G36" s="290" t="s">
        <v>909</v>
      </c>
      <c r="H36" s="290"/>
      <c r="I36" s="290"/>
      <c r="J36" s="290"/>
      <c r="K36" s="288"/>
    </row>
    <row r="37" ht="15" customHeight="1">
      <c r="B37" s="291"/>
      <c r="C37" s="292"/>
      <c r="D37" s="290"/>
      <c r="E37" s="294" t="s">
        <v>127</v>
      </c>
      <c r="F37" s="290"/>
      <c r="G37" s="290" t="s">
        <v>910</v>
      </c>
      <c r="H37" s="290"/>
      <c r="I37" s="290"/>
      <c r="J37" s="290"/>
      <c r="K37" s="288"/>
    </row>
    <row r="38" ht="15" customHeight="1">
      <c r="B38" s="291"/>
      <c r="C38" s="292"/>
      <c r="D38" s="290"/>
      <c r="E38" s="294" t="s">
        <v>128</v>
      </c>
      <c r="F38" s="290"/>
      <c r="G38" s="290" t="s">
        <v>911</v>
      </c>
      <c r="H38" s="290"/>
      <c r="I38" s="290"/>
      <c r="J38" s="290"/>
      <c r="K38" s="288"/>
    </row>
    <row r="39" ht="15" customHeight="1">
      <c r="B39" s="291"/>
      <c r="C39" s="292"/>
      <c r="D39" s="290"/>
      <c r="E39" s="294" t="s">
        <v>129</v>
      </c>
      <c r="F39" s="290"/>
      <c r="G39" s="290" t="s">
        <v>912</v>
      </c>
      <c r="H39" s="290"/>
      <c r="I39" s="290"/>
      <c r="J39" s="290"/>
      <c r="K39" s="288"/>
    </row>
    <row r="40" ht="15" customHeight="1">
      <c r="B40" s="291"/>
      <c r="C40" s="292"/>
      <c r="D40" s="290"/>
      <c r="E40" s="294" t="s">
        <v>913</v>
      </c>
      <c r="F40" s="290"/>
      <c r="G40" s="290" t="s">
        <v>914</v>
      </c>
      <c r="H40" s="290"/>
      <c r="I40" s="290"/>
      <c r="J40" s="290"/>
      <c r="K40" s="288"/>
    </row>
    <row r="41" ht="15" customHeight="1">
      <c r="B41" s="291"/>
      <c r="C41" s="292"/>
      <c r="D41" s="290"/>
      <c r="E41" s="294"/>
      <c r="F41" s="290"/>
      <c r="G41" s="290" t="s">
        <v>915</v>
      </c>
      <c r="H41" s="290"/>
      <c r="I41" s="290"/>
      <c r="J41" s="290"/>
      <c r="K41" s="288"/>
    </row>
    <row r="42" ht="15" customHeight="1">
      <c r="B42" s="291"/>
      <c r="C42" s="292"/>
      <c r="D42" s="290"/>
      <c r="E42" s="294" t="s">
        <v>916</v>
      </c>
      <c r="F42" s="290"/>
      <c r="G42" s="290" t="s">
        <v>917</v>
      </c>
      <c r="H42" s="290"/>
      <c r="I42" s="290"/>
      <c r="J42" s="290"/>
      <c r="K42" s="288"/>
    </row>
    <row r="43" ht="15" customHeight="1">
      <c r="B43" s="291"/>
      <c r="C43" s="292"/>
      <c r="D43" s="290"/>
      <c r="E43" s="294" t="s">
        <v>131</v>
      </c>
      <c r="F43" s="290"/>
      <c r="G43" s="290" t="s">
        <v>918</v>
      </c>
      <c r="H43" s="290"/>
      <c r="I43" s="290"/>
      <c r="J43" s="290"/>
      <c r="K43" s="288"/>
    </row>
    <row r="44" ht="12.75" customHeight="1">
      <c r="B44" s="291"/>
      <c r="C44" s="292"/>
      <c r="D44" s="290"/>
      <c r="E44" s="290"/>
      <c r="F44" s="290"/>
      <c r="G44" s="290"/>
      <c r="H44" s="290"/>
      <c r="I44" s="290"/>
      <c r="J44" s="290"/>
      <c r="K44" s="288"/>
    </row>
    <row r="45" ht="15" customHeight="1">
      <c r="B45" s="291"/>
      <c r="C45" s="292"/>
      <c r="D45" s="290" t="s">
        <v>919</v>
      </c>
      <c r="E45" s="290"/>
      <c r="F45" s="290"/>
      <c r="G45" s="290"/>
      <c r="H45" s="290"/>
      <c r="I45" s="290"/>
      <c r="J45" s="290"/>
      <c r="K45" s="288"/>
    </row>
    <row r="46" ht="15" customHeight="1">
      <c r="B46" s="291"/>
      <c r="C46" s="292"/>
      <c r="D46" s="292"/>
      <c r="E46" s="290" t="s">
        <v>920</v>
      </c>
      <c r="F46" s="290"/>
      <c r="G46" s="290"/>
      <c r="H46" s="290"/>
      <c r="I46" s="290"/>
      <c r="J46" s="290"/>
      <c r="K46" s="288"/>
    </row>
    <row r="47" ht="15" customHeight="1">
      <c r="B47" s="291"/>
      <c r="C47" s="292"/>
      <c r="D47" s="292"/>
      <c r="E47" s="290" t="s">
        <v>921</v>
      </c>
      <c r="F47" s="290"/>
      <c r="G47" s="290"/>
      <c r="H47" s="290"/>
      <c r="I47" s="290"/>
      <c r="J47" s="290"/>
      <c r="K47" s="288"/>
    </row>
    <row r="48" ht="15" customHeight="1">
      <c r="B48" s="291"/>
      <c r="C48" s="292"/>
      <c r="D48" s="292"/>
      <c r="E48" s="290" t="s">
        <v>922</v>
      </c>
      <c r="F48" s="290"/>
      <c r="G48" s="290"/>
      <c r="H48" s="290"/>
      <c r="I48" s="290"/>
      <c r="J48" s="290"/>
      <c r="K48" s="288"/>
    </row>
    <row r="49" ht="15" customHeight="1">
      <c r="B49" s="291"/>
      <c r="C49" s="292"/>
      <c r="D49" s="290" t="s">
        <v>923</v>
      </c>
      <c r="E49" s="290"/>
      <c r="F49" s="290"/>
      <c r="G49" s="290"/>
      <c r="H49" s="290"/>
      <c r="I49" s="290"/>
      <c r="J49" s="290"/>
      <c r="K49" s="288"/>
    </row>
    <row r="50" ht="25.5" customHeight="1">
      <c r="B50" s="286"/>
      <c r="C50" s="287" t="s">
        <v>924</v>
      </c>
      <c r="D50" s="287"/>
      <c r="E50" s="287"/>
      <c r="F50" s="287"/>
      <c r="G50" s="287"/>
      <c r="H50" s="287"/>
      <c r="I50" s="287"/>
      <c r="J50" s="287"/>
      <c r="K50" s="288"/>
    </row>
    <row r="51" ht="5.25" customHeight="1">
      <c r="B51" s="286"/>
      <c r="C51" s="289"/>
      <c r="D51" s="289"/>
      <c r="E51" s="289"/>
      <c r="F51" s="289"/>
      <c r="G51" s="289"/>
      <c r="H51" s="289"/>
      <c r="I51" s="289"/>
      <c r="J51" s="289"/>
      <c r="K51" s="288"/>
    </row>
    <row r="52" ht="15" customHeight="1">
      <c r="B52" s="286"/>
      <c r="C52" s="290" t="s">
        <v>925</v>
      </c>
      <c r="D52" s="290"/>
      <c r="E52" s="290"/>
      <c r="F52" s="290"/>
      <c r="G52" s="290"/>
      <c r="H52" s="290"/>
      <c r="I52" s="290"/>
      <c r="J52" s="290"/>
      <c r="K52" s="288"/>
    </row>
    <row r="53" ht="15" customHeight="1">
      <c r="B53" s="286"/>
      <c r="C53" s="290" t="s">
        <v>926</v>
      </c>
      <c r="D53" s="290"/>
      <c r="E53" s="290"/>
      <c r="F53" s="290"/>
      <c r="G53" s="290"/>
      <c r="H53" s="290"/>
      <c r="I53" s="290"/>
      <c r="J53" s="290"/>
      <c r="K53" s="288"/>
    </row>
    <row r="54" ht="12.75" customHeight="1">
      <c r="B54" s="286"/>
      <c r="C54" s="290"/>
      <c r="D54" s="290"/>
      <c r="E54" s="290"/>
      <c r="F54" s="290"/>
      <c r="G54" s="290"/>
      <c r="H54" s="290"/>
      <c r="I54" s="290"/>
      <c r="J54" s="290"/>
      <c r="K54" s="288"/>
    </row>
    <row r="55" ht="15" customHeight="1">
      <c r="B55" s="286"/>
      <c r="C55" s="290" t="s">
        <v>927</v>
      </c>
      <c r="D55" s="290"/>
      <c r="E55" s="290"/>
      <c r="F55" s="290"/>
      <c r="G55" s="290"/>
      <c r="H55" s="290"/>
      <c r="I55" s="290"/>
      <c r="J55" s="290"/>
      <c r="K55" s="288"/>
    </row>
    <row r="56" ht="15" customHeight="1">
      <c r="B56" s="286"/>
      <c r="C56" s="292"/>
      <c r="D56" s="290" t="s">
        <v>928</v>
      </c>
      <c r="E56" s="290"/>
      <c r="F56" s="290"/>
      <c r="G56" s="290"/>
      <c r="H56" s="290"/>
      <c r="I56" s="290"/>
      <c r="J56" s="290"/>
      <c r="K56" s="288"/>
    </row>
    <row r="57" ht="15" customHeight="1">
      <c r="B57" s="286"/>
      <c r="C57" s="292"/>
      <c r="D57" s="290" t="s">
        <v>929</v>
      </c>
      <c r="E57" s="290"/>
      <c r="F57" s="290"/>
      <c r="G57" s="290"/>
      <c r="H57" s="290"/>
      <c r="I57" s="290"/>
      <c r="J57" s="290"/>
      <c r="K57" s="288"/>
    </row>
    <row r="58" ht="15" customHeight="1">
      <c r="B58" s="286"/>
      <c r="C58" s="292"/>
      <c r="D58" s="290" t="s">
        <v>930</v>
      </c>
      <c r="E58" s="290"/>
      <c r="F58" s="290"/>
      <c r="G58" s="290"/>
      <c r="H58" s="290"/>
      <c r="I58" s="290"/>
      <c r="J58" s="290"/>
      <c r="K58" s="288"/>
    </row>
    <row r="59" ht="15" customHeight="1">
      <c r="B59" s="286"/>
      <c r="C59" s="292"/>
      <c r="D59" s="290" t="s">
        <v>931</v>
      </c>
      <c r="E59" s="290"/>
      <c r="F59" s="290"/>
      <c r="G59" s="290"/>
      <c r="H59" s="290"/>
      <c r="I59" s="290"/>
      <c r="J59" s="290"/>
      <c r="K59" s="288"/>
    </row>
    <row r="60" ht="15" customHeight="1">
      <c r="B60" s="286"/>
      <c r="C60" s="292"/>
      <c r="D60" s="295" t="s">
        <v>932</v>
      </c>
      <c r="E60" s="295"/>
      <c r="F60" s="295"/>
      <c r="G60" s="295"/>
      <c r="H60" s="295"/>
      <c r="I60" s="295"/>
      <c r="J60" s="295"/>
      <c r="K60" s="288"/>
    </row>
    <row r="61" ht="15" customHeight="1">
      <c r="B61" s="286"/>
      <c r="C61" s="292"/>
      <c r="D61" s="290" t="s">
        <v>933</v>
      </c>
      <c r="E61" s="290"/>
      <c r="F61" s="290"/>
      <c r="G61" s="290"/>
      <c r="H61" s="290"/>
      <c r="I61" s="290"/>
      <c r="J61" s="290"/>
      <c r="K61" s="288"/>
    </row>
    <row r="62" ht="12.75" customHeight="1">
      <c r="B62" s="286"/>
      <c r="C62" s="292"/>
      <c r="D62" s="292"/>
      <c r="E62" s="296"/>
      <c r="F62" s="292"/>
      <c r="G62" s="292"/>
      <c r="H62" s="292"/>
      <c r="I62" s="292"/>
      <c r="J62" s="292"/>
      <c r="K62" s="288"/>
    </row>
    <row r="63" ht="15" customHeight="1">
      <c r="B63" s="286"/>
      <c r="C63" s="292"/>
      <c r="D63" s="290" t="s">
        <v>934</v>
      </c>
      <c r="E63" s="290"/>
      <c r="F63" s="290"/>
      <c r="G63" s="290"/>
      <c r="H63" s="290"/>
      <c r="I63" s="290"/>
      <c r="J63" s="290"/>
      <c r="K63" s="288"/>
    </row>
    <row r="64" ht="15" customHeight="1">
      <c r="B64" s="286"/>
      <c r="C64" s="292"/>
      <c r="D64" s="295" t="s">
        <v>935</v>
      </c>
      <c r="E64" s="295"/>
      <c r="F64" s="295"/>
      <c r="G64" s="295"/>
      <c r="H64" s="295"/>
      <c r="I64" s="295"/>
      <c r="J64" s="295"/>
      <c r="K64" s="288"/>
    </row>
    <row r="65" ht="15" customHeight="1">
      <c r="B65" s="286"/>
      <c r="C65" s="292"/>
      <c r="D65" s="290" t="s">
        <v>936</v>
      </c>
      <c r="E65" s="290"/>
      <c r="F65" s="290"/>
      <c r="G65" s="290"/>
      <c r="H65" s="290"/>
      <c r="I65" s="290"/>
      <c r="J65" s="290"/>
      <c r="K65" s="288"/>
    </row>
    <row r="66" ht="15" customHeight="1">
      <c r="B66" s="286"/>
      <c r="C66" s="292"/>
      <c r="D66" s="290" t="s">
        <v>937</v>
      </c>
      <c r="E66" s="290"/>
      <c r="F66" s="290"/>
      <c r="G66" s="290"/>
      <c r="H66" s="290"/>
      <c r="I66" s="290"/>
      <c r="J66" s="290"/>
      <c r="K66" s="288"/>
    </row>
    <row r="67" ht="15" customHeight="1">
      <c r="B67" s="286"/>
      <c r="C67" s="292"/>
      <c r="D67" s="290" t="s">
        <v>938</v>
      </c>
      <c r="E67" s="290"/>
      <c r="F67" s="290"/>
      <c r="G67" s="290"/>
      <c r="H67" s="290"/>
      <c r="I67" s="290"/>
      <c r="J67" s="290"/>
      <c r="K67" s="288"/>
    </row>
    <row r="68" ht="15" customHeight="1">
      <c r="B68" s="286"/>
      <c r="C68" s="292"/>
      <c r="D68" s="290" t="s">
        <v>939</v>
      </c>
      <c r="E68" s="290"/>
      <c r="F68" s="290"/>
      <c r="G68" s="290"/>
      <c r="H68" s="290"/>
      <c r="I68" s="290"/>
      <c r="J68" s="290"/>
      <c r="K68" s="288"/>
    </row>
    <row r="69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ht="45" customHeight="1">
      <c r="B73" s="305"/>
      <c r="C73" s="306" t="s">
        <v>112</v>
      </c>
      <c r="D73" s="306"/>
      <c r="E73" s="306"/>
      <c r="F73" s="306"/>
      <c r="G73" s="306"/>
      <c r="H73" s="306"/>
      <c r="I73" s="306"/>
      <c r="J73" s="306"/>
      <c r="K73" s="307"/>
    </row>
    <row r="74" ht="17.25" customHeight="1">
      <c r="B74" s="305"/>
      <c r="C74" s="308" t="s">
        <v>940</v>
      </c>
      <c r="D74" s="308"/>
      <c r="E74" s="308"/>
      <c r="F74" s="308" t="s">
        <v>941</v>
      </c>
      <c r="G74" s="309"/>
      <c r="H74" s="308" t="s">
        <v>127</v>
      </c>
      <c r="I74" s="308" t="s">
        <v>60</v>
      </c>
      <c r="J74" s="308" t="s">
        <v>942</v>
      </c>
      <c r="K74" s="307"/>
    </row>
    <row r="75" ht="17.25" customHeight="1">
      <c r="B75" s="305"/>
      <c r="C75" s="310" t="s">
        <v>943</v>
      </c>
      <c r="D75" s="310"/>
      <c r="E75" s="310"/>
      <c r="F75" s="311" t="s">
        <v>944</v>
      </c>
      <c r="G75" s="312"/>
      <c r="H75" s="310"/>
      <c r="I75" s="310"/>
      <c r="J75" s="310" t="s">
        <v>945</v>
      </c>
      <c r="K75" s="307"/>
    </row>
    <row r="76" ht="5.25" customHeight="1">
      <c r="B76" s="305"/>
      <c r="C76" s="313"/>
      <c r="D76" s="313"/>
      <c r="E76" s="313"/>
      <c r="F76" s="313"/>
      <c r="G76" s="314"/>
      <c r="H76" s="313"/>
      <c r="I76" s="313"/>
      <c r="J76" s="313"/>
      <c r="K76" s="307"/>
    </row>
    <row r="77" ht="15" customHeight="1">
      <c r="B77" s="305"/>
      <c r="C77" s="294" t="s">
        <v>56</v>
      </c>
      <c r="D77" s="313"/>
      <c r="E77" s="313"/>
      <c r="F77" s="315" t="s">
        <v>946</v>
      </c>
      <c r="G77" s="314"/>
      <c r="H77" s="294" t="s">
        <v>947</v>
      </c>
      <c r="I77" s="294" t="s">
        <v>948</v>
      </c>
      <c r="J77" s="294">
        <v>20</v>
      </c>
      <c r="K77" s="307"/>
    </row>
    <row r="78" ht="15" customHeight="1">
      <c r="B78" s="305"/>
      <c r="C78" s="294" t="s">
        <v>949</v>
      </c>
      <c r="D78" s="294"/>
      <c r="E78" s="294"/>
      <c r="F78" s="315" t="s">
        <v>946</v>
      </c>
      <c r="G78" s="314"/>
      <c r="H78" s="294" t="s">
        <v>950</v>
      </c>
      <c r="I78" s="294" t="s">
        <v>948</v>
      </c>
      <c r="J78" s="294">
        <v>120</v>
      </c>
      <c r="K78" s="307"/>
    </row>
    <row r="79" ht="15" customHeight="1">
      <c r="B79" s="316"/>
      <c r="C79" s="294" t="s">
        <v>951</v>
      </c>
      <c r="D79" s="294"/>
      <c r="E79" s="294"/>
      <c r="F79" s="315" t="s">
        <v>952</v>
      </c>
      <c r="G79" s="314"/>
      <c r="H79" s="294" t="s">
        <v>953</v>
      </c>
      <c r="I79" s="294" t="s">
        <v>948</v>
      </c>
      <c r="J79" s="294">
        <v>50</v>
      </c>
      <c r="K79" s="307"/>
    </row>
    <row r="80" ht="15" customHeight="1">
      <c r="B80" s="316"/>
      <c r="C80" s="294" t="s">
        <v>954</v>
      </c>
      <c r="D80" s="294"/>
      <c r="E80" s="294"/>
      <c r="F80" s="315" t="s">
        <v>946</v>
      </c>
      <c r="G80" s="314"/>
      <c r="H80" s="294" t="s">
        <v>955</v>
      </c>
      <c r="I80" s="294" t="s">
        <v>956</v>
      </c>
      <c r="J80" s="294"/>
      <c r="K80" s="307"/>
    </row>
    <row r="81" ht="15" customHeight="1">
      <c r="B81" s="316"/>
      <c r="C81" s="317" t="s">
        <v>957</v>
      </c>
      <c r="D81" s="317"/>
      <c r="E81" s="317"/>
      <c r="F81" s="318" t="s">
        <v>952</v>
      </c>
      <c r="G81" s="317"/>
      <c r="H81" s="317" t="s">
        <v>958</v>
      </c>
      <c r="I81" s="317" t="s">
        <v>948</v>
      </c>
      <c r="J81" s="317">
        <v>15</v>
      </c>
      <c r="K81" s="307"/>
    </row>
    <row r="82" ht="15" customHeight="1">
      <c r="B82" s="316"/>
      <c r="C82" s="317" t="s">
        <v>959</v>
      </c>
      <c r="D82" s="317"/>
      <c r="E82" s="317"/>
      <c r="F82" s="318" t="s">
        <v>952</v>
      </c>
      <c r="G82" s="317"/>
      <c r="H82" s="317" t="s">
        <v>960</v>
      </c>
      <c r="I82" s="317" t="s">
        <v>948</v>
      </c>
      <c r="J82" s="317">
        <v>15</v>
      </c>
      <c r="K82" s="307"/>
    </row>
    <row r="83" ht="15" customHeight="1">
      <c r="B83" s="316"/>
      <c r="C83" s="317" t="s">
        <v>961</v>
      </c>
      <c r="D83" s="317"/>
      <c r="E83" s="317"/>
      <c r="F83" s="318" t="s">
        <v>952</v>
      </c>
      <c r="G83" s="317"/>
      <c r="H83" s="317" t="s">
        <v>962</v>
      </c>
      <c r="I83" s="317" t="s">
        <v>948</v>
      </c>
      <c r="J83" s="317">
        <v>20</v>
      </c>
      <c r="K83" s="307"/>
    </row>
    <row r="84" ht="15" customHeight="1">
      <c r="B84" s="316"/>
      <c r="C84" s="317" t="s">
        <v>963</v>
      </c>
      <c r="D84" s="317"/>
      <c r="E84" s="317"/>
      <c r="F84" s="318" t="s">
        <v>952</v>
      </c>
      <c r="G84" s="317"/>
      <c r="H84" s="317" t="s">
        <v>964</v>
      </c>
      <c r="I84" s="317" t="s">
        <v>948</v>
      </c>
      <c r="J84" s="317">
        <v>20</v>
      </c>
      <c r="K84" s="307"/>
    </row>
    <row r="85" ht="15" customHeight="1">
      <c r="B85" s="316"/>
      <c r="C85" s="294" t="s">
        <v>965</v>
      </c>
      <c r="D85" s="294"/>
      <c r="E85" s="294"/>
      <c r="F85" s="315" t="s">
        <v>952</v>
      </c>
      <c r="G85" s="314"/>
      <c r="H85" s="294" t="s">
        <v>966</v>
      </c>
      <c r="I85" s="294" t="s">
        <v>948</v>
      </c>
      <c r="J85" s="294">
        <v>50</v>
      </c>
      <c r="K85" s="307"/>
    </row>
    <row r="86" ht="15" customHeight="1">
      <c r="B86" s="316"/>
      <c r="C86" s="294" t="s">
        <v>967</v>
      </c>
      <c r="D86" s="294"/>
      <c r="E86" s="294"/>
      <c r="F86" s="315" t="s">
        <v>952</v>
      </c>
      <c r="G86" s="314"/>
      <c r="H86" s="294" t="s">
        <v>968</v>
      </c>
      <c r="I86" s="294" t="s">
        <v>948</v>
      </c>
      <c r="J86" s="294">
        <v>20</v>
      </c>
      <c r="K86" s="307"/>
    </row>
    <row r="87" ht="15" customHeight="1">
      <c r="B87" s="316"/>
      <c r="C87" s="294" t="s">
        <v>969</v>
      </c>
      <c r="D87" s="294"/>
      <c r="E87" s="294"/>
      <c r="F87" s="315" t="s">
        <v>952</v>
      </c>
      <c r="G87" s="314"/>
      <c r="H87" s="294" t="s">
        <v>970</v>
      </c>
      <c r="I87" s="294" t="s">
        <v>948</v>
      </c>
      <c r="J87" s="294">
        <v>20</v>
      </c>
      <c r="K87" s="307"/>
    </row>
    <row r="88" ht="15" customHeight="1">
      <c r="B88" s="316"/>
      <c r="C88" s="294" t="s">
        <v>971</v>
      </c>
      <c r="D88" s="294"/>
      <c r="E88" s="294"/>
      <c r="F88" s="315" t="s">
        <v>952</v>
      </c>
      <c r="G88" s="314"/>
      <c r="H88" s="294" t="s">
        <v>972</v>
      </c>
      <c r="I88" s="294" t="s">
        <v>948</v>
      </c>
      <c r="J88" s="294">
        <v>50</v>
      </c>
      <c r="K88" s="307"/>
    </row>
    <row r="89" ht="15" customHeight="1">
      <c r="B89" s="316"/>
      <c r="C89" s="294" t="s">
        <v>973</v>
      </c>
      <c r="D89" s="294"/>
      <c r="E89" s="294"/>
      <c r="F89" s="315" t="s">
        <v>952</v>
      </c>
      <c r="G89" s="314"/>
      <c r="H89" s="294" t="s">
        <v>973</v>
      </c>
      <c r="I89" s="294" t="s">
        <v>948</v>
      </c>
      <c r="J89" s="294">
        <v>50</v>
      </c>
      <c r="K89" s="307"/>
    </row>
    <row r="90" ht="15" customHeight="1">
      <c r="B90" s="316"/>
      <c r="C90" s="294" t="s">
        <v>132</v>
      </c>
      <c r="D90" s="294"/>
      <c r="E90" s="294"/>
      <c r="F90" s="315" t="s">
        <v>952</v>
      </c>
      <c r="G90" s="314"/>
      <c r="H90" s="294" t="s">
        <v>974</v>
      </c>
      <c r="I90" s="294" t="s">
        <v>948</v>
      </c>
      <c r="J90" s="294">
        <v>255</v>
      </c>
      <c r="K90" s="307"/>
    </row>
    <row r="91" ht="15" customHeight="1">
      <c r="B91" s="316"/>
      <c r="C91" s="294" t="s">
        <v>975</v>
      </c>
      <c r="D91" s="294"/>
      <c r="E91" s="294"/>
      <c r="F91" s="315" t="s">
        <v>946</v>
      </c>
      <c r="G91" s="314"/>
      <c r="H91" s="294" t="s">
        <v>976</v>
      </c>
      <c r="I91" s="294" t="s">
        <v>977</v>
      </c>
      <c r="J91" s="294"/>
      <c r="K91" s="307"/>
    </row>
    <row r="92" ht="15" customHeight="1">
      <c r="B92" s="316"/>
      <c r="C92" s="294" t="s">
        <v>978</v>
      </c>
      <c r="D92" s="294"/>
      <c r="E92" s="294"/>
      <c r="F92" s="315" t="s">
        <v>946</v>
      </c>
      <c r="G92" s="314"/>
      <c r="H92" s="294" t="s">
        <v>979</v>
      </c>
      <c r="I92" s="294" t="s">
        <v>980</v>
      </c>
      <c r="J92" s="294"/>
      <c r="K92" s="307"/>
    </row>
    <row r="93" ht="15" customHeight="1">
      <c r="B93" s="316"/>
      <c r="C93" s="294" t="s">
        <v>981</v>
      </c>
      <c r="D93" s="294"/>
      <c r="E93" s="294"/>
      <c r="F93" s="315" t="s">
        <v>946</v>
      </c>
      <c r="G93" s="314"/>
      <c r="H93" s="294" t="s">
        <v>981</v>
      </c>
      <c r="I93" s="294" t="s">
        <v>980</v>
      </c>
      <c r="J93" s="294"/>
      <c r="K93" s="307"/>
    </row>
    <row r="94" ht="15" customHeight="1">
      <c r="B94" s="316"/>
      <c r="C94" s="294" t="s">
        <v>41</v>
      </c>
      <c r="D94" s="294"/>
      <c r="E94" s="294"/>
      <c r="F94" s="315" t="s">
        <v>946</v>
      </c>
      <c r="G94" s="314"/>
      <c r="H94" s="294" t="s">
        <v>982</v>
      </c>
      <c r="I94" s="294" t="s">
        <v>980</v>
      </c>
      <c r="J94" s="294"/>
      <c r="K94" s="307"/>
    </row>
    <row r="95" ht="15" customHeight="1">
      <c r="B95" s="316"/>
      <c r="C95" s="294" t="s">
        <v>51</v>
      </c>
      <c r="D95" s="294"/>
      <c r="E95" s="294"/>
      <c r="F95" s="315" t="s">
        <v>946</v>
      </c>
      <c r="G95" s="314"/>
      <c r="H95" s="294" t="s">
        <v>983</v>
      </c>
      <c r="I95" s="294" t="s">
        <v>980</v>
      </c>
      <c r="J95" s="294"/>
      <c r="K95" s="307"/>
    </row>
    <row r="96" ht="15" customHeight="1">
      <c r="B96" s="319"/>
      <c r="C96" s="320"/>
      <c r="D96" s="320"/>
      <c r="E96" s="320"/>
      <c r="F96" s="320"/>
      <c r="G96" s="320"/>
      <c r="H96" s="320"/>
      <c r="I96" s="320"/>
      <c r="J96" s="320"/>
      <c r="K96" s="321"/>
    </row>
    <row r="97" ht="18.75" customHeight="1">
      <c r="B97" s="322"/>
      <c r="C97" s="323"/>
      <c r="D97" s="323"/>
      <c r="E97" s="323"/>
      <c r="F97" s="323"/>
      <c r="G97" s="323"/>
      <c r="H97" s="323"/>
      <c r="I97" s="323"/>
      <c r="J97" s="323"/>
      <c r="K97" s="322"/>
    </row>
    <row r="98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ht="45" customHeight="1">
      <c r="B100" s="305"/>
      <c r="C100" s="306" t="s">
        <v>984</v>
      </c>
      <c r="D100" s="306"/>
      <c r="E100" s="306"/>
      <c r="F100" s="306"/>
      <c r="G100" s="306"/>
      <c r="H100" s="306"/>
      <c r="I100" s="306"/>
      <c r="J100" s="306"/>
      <c r="K100" s="307"/>
    </row>
    <row r="101" ht="17.25" customHeight="1">
      <c r="B101" s="305"/>
      <c r="C101" s="308" t="s">
        <v>940</v>
      </c>
      <c r="D101" s="308"/>
      <c r="E101" s="308"/>
      <c r="F101" s="308" t="s">
        <v>941</v>
      </c>
      <c r="G101" s="309"/>
      <c r="H101" s="308" t="s">
        <v>127</v>
      </c>
      <c r="I101" s="308" t="s">
        <v>60</v>
      </c>
      <c r="J101" s="308" t="s">
        <v>942</v>
      </c>
      <c r="K101" s="307"/>
    </row>
    <row r="102" ht="17.25" customHeight="1">
      <c r="B102" s="305"/>
      <c r="C102" s="310" t="s">
        <v>943</v>
      </c>
      <c r="D102" s="310"/>
      <c r="E102" s="310"/>
      <c r="F102" s="311" t="s">
        <v>944</v>
      </c>
      <c r="G102" s="312"/>
      <c r="H102" s="310"/>
      <c r="I102" s="310"/>
      <c r="J102" s="310" t="s">
        <v>945</v>
      </c>
      <c r="K102" s="307"/>
    </row>
    <row r="103" ht="5.25" customHeight="1">
      <c r="B103" s="305"/>
      <c r="C103" s="308"/>
      <c r="D103" s="308"/>
      <c r="E103" s="308"/>
      <c r="F103" s="308"/>
      <c r="G103" s="324"/>
      <c r="H103" s="308"/>
      <c r="I103" s="308"/>
      <c r="J103" s="308"/>
      <c r="K103" s="307"/>
    </row>
    <row r="104" ht="15" customHeight="1">
      <c r="B104" s="305"/>
      <c r="C104" s="294" t="s">
        <v>56</v>
      </c>
      <c r="D104" s="313"/>
      <c r="E104" s="313"/>
      <c r="F104" s="315" t="s">
        <v>946</v>
      </c>
      <c r="G104" s="324"/>
      <c r="H104" s="294" t="s">
        <v>985</v>
      </c>
      <c r="I104" s="294" t="s">
        <v>948</v>
      </c>
      <c r="J104" s="294">
        <v>20</v>
      </c>
      <c r="K104" s="307"/>
    </row>
    <row r="105" ht="15" customHeight="1">
      <c r="B105" s="305"/>
      <c r="C105" s="294" t="s">
        <v>949</v>
      </c>
      <c r="D105" s="294"/>
      <c r="E105" s="294"/>
      <c r="F105" s="315" t="s">
        <v>946</v>
      </c>
      <c r="G105" s="294"/>
      <c r="H105" s="294" t="s">
        <v>985</v>
      </c>
      <c r="I105" s="294" t="s">
        <v>948</v>
      </c>
      <c r="J105" s="294">
        <v>120</v>
      </c>
      <c r="K105" s="307"/>
    </row>
    <row r="106" ht="15" customHeight="1">
      <c r="B106" s="316"/>
      <c r="C106" s="294" t="s">
        <v>951</v>
      </c>
      <c r="D106" s="294"/>
      <c r="E106" s="294"/>
      <c r="F106" s="315" t="s">
        <v>952</v>
      </c>
      <c r="G106" s="294"/>
      <c r="H106" s="294" t="s">
        <v>985</v>
      </c>
      <c r="I106" s="294" t="s">
        <v>948</v>
      </c>
      <c r="J106" s="294">
        <v>50</v>
      </c>
      <c r="K106" s="307"/>
    </row>
    <row r="107" ht="15" customHeight="1">
      <c r="B107" s="316"/>
      <c r="C107" s="294" t="s">
        <v>954</v>
      </c>
      <c r="D107" s="294"/>
      <c r="E107" s="294"/>
      <c r="F107" s="315" t="s">
        <v>946</v>
      </c>
      <c r="G107" s="294"/>
      <c r="H107" s="294" t="s">
        <v>985</v>
      </c>
      <c r="I107" s="294" t="s">
        <v>956</v>
      </c>
      <c r="J107" s="294"/>
      <c r="K107" s="307"/>
    </row>
    <row r="108" ht="15" customHeight="1">
      <c r="B108" s="316"/>
      <c r="C108" s="294" t="s">
        <v>965</v>
      </c>
      <c r="D108" s="294"/>
      <c r="E108" s="294"/>
      <c r="F108" s="315" t="s">
        <v>952</v>
      </c>
      <c r="G108" s="294"/>
      <c r="H108" s="294" t="s">
        <v>985</v>
      </c>
      <c r="I108" s="294" t="s">
        <v>948</v>
      </c>
      <c r="J108" s="294">
        <v>50</v>
      </c>
      <c r="K108" s="307"/>
    </row>
    <row r="109" ht="15" customHeight="1">
      <c r="B109" s="316"/>
      <c r="C109" s="294" t="s">
        <v>973</v>
      </c>
      <c r="D109" s="294"/>
      <c r="E109" s="294"/>
      <c r="F109" s="315" t="s">
        <v>952</v>
      </c>
      <c r="G109" s="294"/>
      <c r="H109" s="294" t="s">
        <v>985</v>
      </c>
      <c r="I109" s="294" t="s">
        <v>948</v>
      </c>
      <c r="J109" s="294">
        <v>50</v>
      </c>
      <c r="K109" s="307"/>
    </row>
    <row r="110" ht="15" customHeight="1">
      <c r="B110" s="316"/>
      <c r="C110" s="294" t="s">
        <v>971</v>
      </c>
      <c r="D110" s="294"/>
      <c r="E110" s="294"/>
      <c r="F110" s="315" t="s">
        <v>952</v>
      </c>
      <c r="G110" s="294"/>
      <c r="H110" s="294" t="s">
        <v>985</v>
      </c>
      <c r="I110" s="294" t="s">
        <v>948</v>
      </c>
      <c r="J110" s="294">
        <v>50</v>
      </c>
      <c r="K110" s="307"/>
    </row>
    <row r="111" ht="15" customHeight="1">
      <c r="B111" s="316"/>
      <c r="C111" s="294" t="s">
        <v>56</v>
      </c>
      <c r="D111" s="294"/>
      <c r="E111" s="294"/>
      <c r="F111" s="315" t="s">
        <v>946</v>
      </c>
      <c r="G111" s="294"/>
      <c r="H111" s="294" t="s">
        <v>986</v>
      </c>
      <c r="I111" s="294" t="s">
        <v>948</v>
      </c>
      <c r="J111" s="294">
        <v>20</v>
      </c>
      <c r="K111" s="307"/>
    </row>
    <row r="112" ht="15" customHeight="1">
      <c r="B112" s="316"/>
      <c r="C112" s="294" t="s">
        <v>987</v>
      </c>
      <c r="D112" s="294"/>
      <c r="E112" s="294"/>
      <c r="F112" s="315" t="s">
        <v>946</v>
      </c>
      <c r="G112" s="294"/>
      <c r="H112" s="294" t="s">
        <v>988</v>
      </c>
      <c r="I112" s="294" t="s">
        <v>948</v>
      </c>
      <c r="J112" s="294">
        <v>120</v>
      </c>
      <c r="K112" s="307"/>
    </row>
    <row r="113" ht="15" customHeight="1">
      <c r="B113" s="316"/>
      <c r="C113" s="294" t="s">
        <v>41</v>
      </c>
      <c r="D113" s="294"/>
      <c r="E113" s="294"/>
      <c r="F113" s="315" t="s">
        <v>946</v>
      </c>
      <c r="G113" s="294"/>
      <c r="H113" s="294" t="s">
        <v>989</v>
      </c>
      <c r="I113" s="294" t="s">
        <v>980</v>
      </c>
      <c r="J113" s="294"/>
      <c r="K113" s="307"/>
    </row>
    <row r="114" ht="15" customHeight="1">
      <c r="B114" s="316"/>
      <c r="C114" s="294" t="s">
        <v>51</v>
      </c>
      <c r="D114" s="294"/>
      <c r="E114" s="294"/>
      <c r="F114" s="315" t="s">
        <v>946</v>
      </c>
      <c r="G114" s="294"/>
      <c r="H114" s="294" t="s">
        <v>990</v>
      </c>
      <c r="I114" s="294" t="s">
        <v>980</v>
      </c>
      <c r="J114" s="294"/>
      <c r="K114" s="307"/>
    </row>
    <row r="115" ht="15" customHeight="1">
      <c r="B115" s="316"/>
      <c r="C115" s="294" t="s">
        <v>60</v>
      </c>
      <c r="D115" s="294"/>
      <c r="E115" s="294"/>
      <c r="F115" s="315" t="s">
        <v>946</v>
      </c>
      <c r="G115" s="294"/>
      <c r="H115" s="294" t="s">
        <v>991</v>
      </c>
      <c r="I115" s="294" t="s">
        <v>992</v>
      </c>
      <c r="J115" s="294"/>
      <c r="K115" s="307"/>
    </row>
    <row r="116" ht="15" customHeight="1">
      <c r="B116" s="319"/>
      <c r="C116" s="325"/>
      <c r="D116" s="325"/>
      <c r="E116" s="325"/>
      <c r="F116" s="325"/>
      <c r="G116" s="325"/>
      <c r="H116" s="325"/>
      <c r="I116" s="325"/>
      <c r="J116" s="325"/>
      <c r="K116" s="321"/>
    </row>
    <row r="117" ht="18.75" customHeight="1">
      <c r="B117" s="326"/>
      <c r="C117" s="290"/>
      <c r="D117" s="290"/>
      <c r="E117" s="290"/>
      <c r="F117" s="327"/>
      <c r="G117" s="290"/>
      <c r="H117" s="290"/>
      <c r="I117" s="290"/>
      <c r="J117" s="290"/>
      <c r="K117" s="326"/>
    </row>
    <row r="118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ht="7.5" customHeight="1">
      <c r="B119" s="328"/>
      <c r="C119" s="329"/>
      <c r="D119" s="329"/>
      <c r="E119" s="329"/>
      <c r="F119" s="329"/>
      <c r="G119" s="329"/>
      <c r="H119" s="329"/>
      <c r="I119" s="329"/>
      <c r="J119" s="329"/>
      <c r="K119" s="330"/>
    </row>
    <row r="120" ht="45" customHeight="1">
      <c r="B120" s="331"/>
      <c r="C120" s="284" t="s">
        <v>993</v>
      </c>
      <c r="D120" s="284"/>
      <c r="E120" s="284"/>
      <c r="F120" s="284"/>
      <c r="G120" s="284"/>
      <c r="H120" s="284"/>
      <c r="I120" s="284"/>
      <c r="J120" s="284"/>
      <c r="K120" s="332"/>
    </row>
    <row r="121" ht="17.25" customHeight="1">
      <c r="B121" s="333"/>
      <c r="C121" s="308" t="s">
        <v>940</v>
      </c>
      <c r="D121" s="308"/>
      <c r="E121" s="308"/>
      <c r="F121" s="308" t="s">
        <v>941</v>
      </c>
      <c r="G121" s="309"/>
      <c r="H121" s="308" t="s">
        <v>127</v>
      </c>
      <c r="I121" s="308" t="s">
        <v>60</v>
      </c>
      <c r="J121" s="308" t="s">
        <v>942</v>
      </c>
      <c r="K121" s="334"/>
    </row>
    <row r="122" ht="17.25" customHeight="1">
      <c r="B122" s="333"/>
      <c r="C122" s="310" t="s">
        <v>943</v>
      </c>
      <c r="D122" s="310"/>
      <c r="E122" s="310"/>
      <c r="F122" s="311" t="s">
        <v>944</v>
      </c>
      <c r="G122" s="312"/>
      <c r="H122" s="310"/>
      <c r="I122" s="310"/>
      <c r="J122" s="310" t="s">
        <v>945</v>
      </c>
      <c r="K122" s="334"/>
    </row>
    <row r="123" ht="5.25" customHeight="1">
      <c r="B123" s="335"/>
      <c r="C123" s="313"/>
      <c r="D123" s="313"/>
      <c r="E123" s="313"/>
      <c r="F123" s="313"/>
      <c r="G123" s="294"/>
      <c r="H123" s="313"/>
      <c r="I123" s="313"/>
      <c r="J123" s="313"/>
      <c r="K123" s="336"/>
    </row>
    <row r="124" ht="15" customHeight="1">
      <c r="B124" s="335"/>
      <c r="C124" s="294" t="s">
        <v>949</v>
      </c>
      <c r="D124" s="313"/>
      <c r="E124" s="313"/>
      <c r="F124" s="315" t="s">
        <v>946</v>
      </c>
      <c r="G124" s="294"/>
      <c r="H124" s="294" t="s">
        <v>985</v>
      </c>
      <c r="I124" s="294" t="s">
        <v>948</v>
      </c>
      <c r="J124" s="294">
        <v>120</v>
      </c>
      <c r="K124" s="337"/>
    </row>
    <row r="125" ht="15" customHeight="1">
      <c r="B125" s="335"/>
      <c r="C125" s="294" t="s">
        <v>994</v>
      </c>
      <c r="D125" s="294"/>
      <c r="E125" s="294"/>
      <c r="F125" s="315" t="s">
        <v>946</v>
      </c>
      <c r="G125" s="294"/>
      <c r="H125" s="294" t="s">
        <v>995</v>
      </c>
      <c r="I125" s="294" t="s">
        <v>948</v>
      </c>
      <c r="J125" s="294" t="s">
        <v>996</v>
      </c>
      <c r="K125" s="337"/>
    </row>
    <row r="126" ht="15" customHeight="1">
      <c r="B126" s="335"/>
      <c r="C126" s="294" t="s">
        <v>86</v>
      </c>
      <c r="D126" s="294"/>
      <c r="E126" s="294"/>
      <c r="F126" s="315" t="s">
        <v>946</v>
      </c>
      <c r="G126" s="294"/>
      <c r="H126" s="294" t="s">
        <v>997</v>
      </c>
      <c r="I126" s="294" t="s">
        <v>948</v>
      </c>
      <c r="J126" s="294" t="s">
        <v>996</v>
      </c>
      <c r="K126" s="337"/>
    </row>
    <row r="127" ht="15" customHeight="1">
      <c r="B127" s="335"/>
      <c r="C127" s="294" t="s">
        <v>957</v>
      </c>
      <c r="D127" s="294"/>
      <c r="E127" s="294"/>
      <c r="F127" s="315" t="s">
        <v>952</v>
      </c>
      <c r="G127" s="294"/>
      <c r="H127" s="294" t="s">
        <v>958</v>
      </c>
      <c r="I127" s="294" t="s">
        <v>948</v>
      </c>
      <c r="J127" s="294">
        <v>15</v>
      </c>
      <c r="K127" s="337"/>
    </row>
    <row r="128" ht="15" customHeight="1">
      <c r="B128" s="335"/>
      <c r="C128" s="317" t="s">
        <v>959</v>
      </c>
      <c r="D128" s="317"/>
      <c r="E128" s="317"/>
      <c r="F128" s="318" t="s">
        <v>952</v>
      </c>
      <c r="G128" s="317"/>
      <c r="H128" s="317" t="s">
        <v>960</v>
      </c>
      <c r="I128" s="317" t="s">
        <v>948</v>
      </c>
      <c r="J128" s="317">
        <v>15</v>
      </c>
      <c r="K128" s="337"/>
    </row>
    <row r="129" ht="15" customHeight="1">
      <c r="B129" s="335"/>
      <c r="C129" s="317" t="s">
        <v>961</v>
      </c>
      <c r="D129" s="317"/>
      <c r="E129" s="317"/>
      <c r="F129" s="318" t="s">
        <v>952</v>
      </c>
      <c r="G129" s="317"/>
      <c r="H129" s="317" t="s">
        <v>962</v>
      </c>
      <c r="I129" s="317" t="s">
        <v>948</v>
      </c>
      <c r="J129" s="317">
        <v>20</v>
      </c>
      <c r="K129" s="337"/>
    </row>
    <row r="130" ht="15" customHeight="1">
      <c r="B130" s="335"/>
      <c r="C130" s="317" t="s">
        <v>963</v>
      </c>
      <c r="D130" s="317"/>
      <c r="E130" s="317"/>
      <c r="F130" s="318" t="s">
        <v>952</v>
      </c>
      <c r="G130" s="317"/>
      <c r="H130" s="317" t="s">
        <v>964</v>
      </c>
      <c r="I130" s="317" t="s">
        <v>948</v>
      </c>
      <c r="J130" s="317">
        <v>20</v>
      </c>
      <c r="K130" s="337"/>
    </row>
    <row r="131" ht="15" customHeight="1">
      <c r="B131" s="335"/>
      <c r="C131" s="294" t="s">
        <v>951</v>
      </c>
      <c r="D131" s="294"/>
      <c r="E131" s="294"/>
      <c r="F131" s="315" t="s">
        <v>952</v>
      </c>
      <c r="G131" s="294"/>
      <c r="H131" s="294" t="s">
        <v>985</v>
      </c>
      <c r="I131" s="294" t="s">
        <v>948</v>
      </c>
      <c r="J131" s="294">
        <v>50</v>
      </c>
      <c r="K131" s="337"/>
    </row>
    <row r="132" ht="15" customHeight="1">
      <c r="B132" s="335"/>
      <c r="C132" s="294" t="s">
        <v>965</v>
      </c>
      <c r="D132" s="294"/>
      <c r="E132" s="294"/>
      <c r="F132" s="315" t="s">
        <v>952</v>
      </c>
      <c r="G132" s="294"/>
      <c r="H132" s="294" t="s">
        <v>985</v>
      </c>
      <c r="I132" s="294" t="s">
        <v>948</v>
      </c>
      <c r="J132" s="294">
        <v>50</v>
      </c>
      <c r="K132" s="337"/>
    </row>
    <row r="133" ht="15" customHeight="1">
      <c r="B133" s="335"/>
      <c r="C133" s="294" t="s">
        <v>971</v>
      </c>
      <c r="D133" s="294"/>
      <c r="E133" s="294"/>
      <c r="F133" s="315" t="s">
        <v>952</v>
      </c>
      <c r="G133" s="294"/>
      <c r="H133" s="294" t="s">
        <v>985</v>
      </c>
      <c r="I133" s="294" t="s">
        <v>948</v>
      </c>
      <c r="J133" s="294">
        <v>50</v>
      </c>
      <c r="K133" s="337"/>
    </row>
    <row r="134" ht="15" customHeight="1">
      <c r="B134" s="335"/>
      <c r="C134" s="294" t="s">
        <v>973</v>
      </c>
      <c r="D134" s="294"/>
      <c r="E134" s="294"/>
      <c r="F134" s="315" t="s">
        <v>952</v>
      </c>
      <c r="G134" s="294"/>
      <c r="H134" s="294" t="s">
        <v>985</v>
      </c>
      <c r="I134" s="294" t="s">
        <v>948</v>
      </c>
      <c r="J134" s="294">
        <v>50</v>
      </c>
      <c r="K134" s="337"/>
    </row>
    <row r="135" ht="15" customHeight="1">
      <c r="B135" s="335"/>
      <c r="C135" s="294" t="s">
        <v>132</v>
      </c>
      <c r="D135" s="294"/>
      <c r="E135" s="294"/>
      <c r="F135" s="315" t="s">
        <v>952</v>
      </c>
      <c r="G135" s="294"/>
      <c r="H135" s="294" t="s">
        <v>998</v>
      </c>
      <c r="I135" s="294" t="s">
        <v>948</v>
      </c>
      <c r="J135" s="294">
        <v>255</v>
      </c>
      <c r="K135" s="337"/>
    </row>
    <row r="136" ht="15" customHeight="1">
      <c r="B136" s="335"/>
      <c r="C136" s="294" t="s">
        <v>975</v>
      </c>
      <c r="D136" s="294"/>
      <c r="E136" s="294"/>
      <c r="F136" s="315" t="s">
        <v>946</v>
      </c>
      <c r="G136" s="294"/>
      <c r="H136" s="294" t="s">
        <v>999</v>
      </c>
      <c r="I136" s="294" t="s">
        <v>977</v>
      </c>
      <c r="J136" s="294"/>
      <c r="K136" s="337"/>
    </row>
    <row r="137" ht="15" customHeight="1">
      <c r="B137" s="335"/>
      <c r="C137" s="294" t="s">
        <v>978</v>
      </c>
      <c r="D137" s="294"/>
      <c r="E137" s="294"/>
      <c r="F137" s="315" t="s">
        <v>946</v>
      </c>
      <c r="G137" s="294"/>
      <c r="H137" s="294" t="s">
        <v>1000</v>
      </c>
      <c r="I137" s="294" t="s">
        <v>980</v>
      </c>
      <c r="J137" s="294"/>
      <c r="K137" s="337"/>
    </row>
    <row r="138" ht="15" customHeight="1">
      <c r="B138" s="335"/>
      <c r="C138" s="294" t="s">
        <v>981</v>
      </c>
      <c r="D138" s="294"/>
      <c r="E138" s="294"/>
      <c r="F138" s="315" t="s">
        <v>946</v>
      </c>
      <c r="G138" s="294"/>
      <c r="H138" s="294" t="s">
        <v>981</v>
      </c>
      <c r="I138" s="294" t="s">
        <v>980</v>
      </c>
      <c r="J138" s="294"/>
      <c r="K138" s="337"/>
    </row>
    <row r="139" ht="15" customHeight="1">
      <c r="B139" s="335"/>
      <c r="C139" s="294" t="s">
        <v>41</v>
      </c>
      <c r="D139" s="294"/>
      <c r="E139" s="294"/>
      <c r="F139" s="315" t="s">
        <v>946</v>
      </c>
      <c r="G139" s="294"/>
      <c r="H139" s="294" t="s">
        <v>1001</v>
      </c>
      <c r="I139" s="294" t="s">
        <v>980</v>
      </c>
      <c r="J139" s="294"/>
      <c r="K139" s="337"/>
    </row>
    <row r="140" ht="15" customHeight="1">
      <c r="B140" s="335"/>
      <c r="C140" s="294" t="s">
        <v>1002</v>
      </c>
      <c r="D140" s="294"/>
      <c r="E140" s="294"/>
      <c r="F140" s="315" t="s">
        <v>946</v>
      </c>
      <c r="G140" s="294"/>
      <c r="H140" s="294" t="s">
        <v>1003</v>
      </c>
      <c r="I140" s="294" t="s">
        <v>980</v>
      </c>
      <c r="J140" s="294"/>
      <c r="K140" s="337"/>
    </row>
    <row r="141" ht="15" customHeight="1">
      <c r="B141" s="338"/>
      <c r="C141" s="339"/>
      <c r="D141" s="339"/>
      <c r="E141" s="339"/>
      <c r="F141" s="339"/>
      <c r="G141" s="339"/>
      <c r="H141" s="339"/>
      <c r="I141" s="339"/>
      <c r="J141" s="339"/>
      <c r="K141" s="340"/>
    </row>
    <row r="142" ht="18.75" customHeight="1">
      <c r="B142" s="290"/>
      <c r="C142" s="290"/>
      <c r="D142" s="290"/>
      <c r="E142" s="290"/>
      <c r="F142" s="327"/>
      <c r="G142" s="290"/>
      <c r="H142" s="290"/>
      <c r="I142" s="290"/>
      <c r="J142" s="290"/>
      <c r="K142" s="290"/>
    </row>
    <row r="143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ht="45" customHeight="1">
      <c r="B145" s="305"/>
      <c r="C145" s="306" t="s">
        <v>1004</v>
      </c>
      <c r="D145" s="306"/>
      <c r="E145" s="306"/>
      <c r="F145" s="306"/>
      <c r="G145" s="306"/>
      <c r="H145" s="306"/>
      <c r="I145" s="306"/>
      <c r="J145" s="306"/>
      <c r="K145" s="307"/>
    </row>
    <row r="146" ht="17.25" customHeight="1">
      <c r="B146" s="305"/>
      <c r="C146" s="308" t="s">
        <v>940</v>
      </c>
      <c r="D146" s="308"/>
      <c r="E146" s="308"/>
      <c r="F146" s="308" t="s">
        <v>941</v>
      </c>
      <c r="G146" s="309"/>
      <c r="H146" s="308" t="s">
        <v>127</v>
      </c>
      <c r="I146" s="308" t="s">
        <v>60</v>
      </c>
      <c r="J146" s="308" t="s">
        <v>942</v>
      </c>
      <c r="K146" s="307"/>
    </row>
    <row r="147" ht="17.25" customHeight="1">
      <c r="B147" s="305"/>
      <c r="C147" s="310" t="s">
        <v>943</v>
      </c>
      <c r="D147" s="310"/>
      <c r="E147" s="310"/>
      <c r="F147" s="311" t="s">
        <v>944</v>
      </c>
      <c r="G147" s="312"/>
      <c r="H147" s="310"/>
      <c r="I147" s="310"/>
      <c r="J147" s="310" t="s">
        <v>945</v>
      </c>
      <c r="K147" s="307"/>
    </row>
    <row r="148" ht="5.25" customHeight="1">
      <c r="B148" s="316"/>
      <c r="C148" s="313"/>
      <c r="D148" s="313"/>
      <c r="E148" s="313"/>
      <c r="F148" s="313"/>
      <c r="G148" s="314"/>
      <c r="H148" s="313"/>
      <c r="I148" s="313"/>
      <c r="J148" s="313"/>
      <c r="K148" s="337"/>
    </row>
    <row r="149" ht="15" customHeight="1">
      <c r="B149" s="316"/>
      <c r="C149" s="341" t="s">
        <v>949</v>
      </c>
      <c r="D149" s="294"/>
      <c r="E149" s="294"/>
      <c r="F149" s="342" t="s">
        <v>946</v>
      </c>
      <c r="G149" s="294"/>
      <c r="H149" s="341" t="s">
        <v>985</v>
      </c>
      <c r="I149" s="341" t="s">
        <v>948</v>
      </c>
      <c r="J149" s="341">
        <v>120</v>
      </c>
      <c r="K149" s="337"/>
    </row>
    <row r="150" ht="15" customHeight="1">
      <c r="B150" s="316"/>
      <c r="C150" s="341" t="s">
        <v>994</v>
      </c>
      <c r="D150" s="294"/>
      <c r="E150" s="294"/>
      <c r="F150" s="342" t="s">
        <v>946</v>
      </c>
      <c r="G150" s="294"/>
      <c r="H150" s="341" t="s">
        <v>1005</v>
      </c>
      <c r="I150" s="341" t="s">
        <v>948</v>
      </c>
      <c r="J150" s="341" t="s">
        <v>996</v>
      </c>
      <c r="K150" s="337"/>
    </row>
    <row r="151" ht="15" customHeight="1">
      <c r="B151" s="316"/>
      <c r="C151" s="341" t="s">
        <v>86</v>
      </c>
      <c r="D151" s="294"/>
      <c r="E151" s="294"/>
      <c r="F151" s="342" t="s">
        <v>946</v>
      </c>
      <c r="G151" s="294"/>
      <c r="H151" s="341" t="s">
        <v>1006</v>
      </c>
      <c r="I151" s="341" t="s">
        <v>948</v>
      </c>
      <c r="J151" s="341" t="s">
        <v>996</v>
      </c>
      <c r="K151" s="337"/>
    </row>
    <row r="152" ht="15" customHeight="1">
      <c r="B152" s="316"/>
      <c r="C152" s="341" t="s">
        <v>951</v>
      </c>
      <c r="D152" s="294"/>
      <c r="E152" s="294"/>
      <c r="F152" s="342" t="s">
        <v>952</v>
      </c>
      <c r="G152" s="294"/>
      <c r="H152" s="341" t="s">
        <v>985</v>
      </c>
      <c r="I152" s="341" t="s">
        <v>948</v>
      </c>
      <c r="J152" s="341">
        <v>50</v>
      </c>
      <c r="K152" s="337"/>
    </row>
    <row r="153" ht="15" customHeight="1">
      <c r="B153" s="316"/>
      <c r="C153" s="341" t="s">
        <v>954</v>
      </c>
      <c r="D153" s="294"/>
      <c r="E153" s="294"/>
      <c r="F153" s="342" t="s">
        <v>946</v>
      </c>
      <c r="G153" s="294"/>
      <c r="H153" s="341" t="s">
        <v>985</v>
      </c>
      <c r="I153" s="341" t="s">
        <v>956</v>
      </c>
      <c r="J153" s="341"/>
      <c r="K153" s="337"/>
    </row>
    <row r="154" ht="15" customHeight="1">
      <c r="B154" s="316"/>
      <c r="C154" s="341" t="s">
        <v>965</v>
      </c>
      <c r="D154" s="294"/>
      <c r="E154" s="294"/>
      <c r="F154" s="342" t="s">
        <v>952</v>
      </c>
      <c r="G154" s="294"/>
      <c r="H154" s="341" t="s">
        <v>985</v>
      </c>
      <c r="I154" s="341" t="s">
        <v>948</v>
      </c>
      <c r="J154" s="341">
        <v>50</v>
      </c>
      <c r="K154" s="337"/>
    </row>
    <row r="155" ht="15" customHeight="1">
      <c r="B155" s="316"/>
      <c r="C155" s="341" t="s">
        <v>973</v>
      </c>
      <c r="D155" s="294"/>
      <c r="E155" s="294"/>
      <c r="F155" s="342" t="s">
        <v>952</v>
      </c>
      <c r="G155" s="294"/>
      <c r="H155" s="341" t="s">
        <v>985</v>
      </c>
      <c r="I155" s="341" t="s">
        <v>948</v>
      </c>
      <c r="J155" s="341">
        <v>50</v>
      </c>
      <c r="K155" s="337"/>
    </row>
    <row r="156" ht="15" customHeight="1">
      <c r="B156" s="316"/>
      <c r="C156" s="341" t="s">
        <v>971</v>
      </c>
      <c r="D156" s="294"/>
      <c r="E156" s="294"/>
      <c r="F156" s="342" t="s">
        <v>952</v>
      </c>
      <c r="G156" s="294"/>
      <c r="H156" s="341" t="s">
        <v>985</v>
      </c>
      <c r="I156" s="341" t="s">
        <v>948</v>
      </c>
      <c r="J156" s="341">
        <v>50</v>
      </c>
      <c r="K156" s="337"/>
    </row>
    <row r="157" ht="15" customHeight="1">
      <c r="B157" s="316"/>
      <c r="C157" s="341" t="s">
        <v>119</v>
      </c>
      <c r="D157" s="294"/>
      <c r="E157" s="294"/>
      <c r="F157" s="342" t="s">
        <v>946</v>
      </c>
      <c r="G157" s="294"/>
      <c r="H157" s="341" t="s">
        <v>1007</v>
      </c>
      <c r="I157" s="341" t="s">
        <v>948</v>
      </c>
      <c r="J157" s="341" t="s">
        <v>1008</v>
      </c>
      <c r="K157" s="337"/>
    </row>
    <row r="158" ht="15" customHeight="1">
      <c r="B158" s="316"/>
      <c r="C158" s="341" t="s">
        <v>1009</v>
      </c>
      <c r="D158" s="294"/>
      <c r="E158" s="294"/>
      <c r="F158" s="342" t="s">
        <v>946</v>
      </c>
      <c r="G158" s="294"/>
      <c r="H158" s="341" t="s">
        <v>1010</v>
      </c>
      <c r="I158" s="341" t="s">
        <v>980</v>
      </c>
      <c r="J158" s="341"/>
      <c r="K158" s="337"/>
    </row>
    <row r="159" ht="15" customHeight="1">
      <c r="B159" s="343"/>
      <c r="C159" s="325"/>
      <c r="D159" s="325"/>
      <c r="E159" s="325"/>
      <c r="F159" s="325"/>
      <c r="G159" s="325"/>
      <c r="H159" s="325"/>
      <c r="I159" s="325"/>
      <c r="J159" s="325"/>
      <c r="K159" s="344"/>
    </row>
    <row r="160" ht="18.75" customHeight="1">
      <c r="B160" s="290"/>
      <c r="C160" s="294"/>
      <c r="D160" s="294"/>
      <c r="E160" s="294"/>
      <c r="F160" s="315"/>
      <c r="G160" s="294"/>
      <c r="H160" s="294"/>
      <c r="I160" s="294"/>
      <c r="J160" s="294"/>
      <c r="K160" s="290"/>
    </row>
    <row r="16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ht="7.5" customHeight="1">
      <c r="B162" s="280"/>
      <c r="C162" s="281"/>
      <c r="D162" s="281"/>
      <c r="E162" s="281"/>
      <c r="F162" s="281"/>
      <c r="G162" s="281"/>
      <c r="H162" s="281"/>
      <c r="I162" s="281"/>
      <c r="J162" s="281"/>
      <c r="K162" s="282"/>
    </row>
    <row r="163" ht="45" customHeight="1">
      <c r="B163" s="283"/>
      <c r="C163" s="284" t="s">
        <v>1011</v>
      </c>
      <c r="D163" s="284"/>
      <c r="E163" s="284"/>
      <c r="F163" s="284"/>
      <c r="G163" s="284"/>
      <c r="H163" s="284"/>
      <c r="I163" s="284"/>
      <c r="J163" s="284"/>
      <c r="K163" s="285"/>
    </row>
    <row r="164" ht="17.25" customHeight="1">
      <c r="B164" s="283"/>
      <c r="C164" s="308" t="s">
        <v>940</v>
      </c>
      <c r="D164" s="308"/>
      <c r="E164" s="308"/>
      <c r="F164" s="308" t="s">
        <v>941</v>
      </c>
      <c r="G164" s="345"/>
      <c r="H164" s="346" t="s">
        <v>127</v>
      </c>
      <c r="I164" s="346" t="s">
        <v>60</v>
      </c>
      <c r="J164" s="308" t="s">
        <v>942</v>
      </c>
      <c r="K164" s="285"/>
    </row>
    <row r="165" ht="17.25" customHeight="1">
      <c r="B165" s="286"/>
      <c r="C165" s="310" t="s">
        <v>943</v>
      </c>
      <c r="D165" s="310"/>
      <c r="E165" s="310"/>
      <c r="F165" s="311" t="s">
        <v>944</v>
      </c>
      <c r="G165" s="347"/>
      <c r="H165" s="348"/>
      <c r="I165" s="348"/>
      <c r="J165" s="310" t="s">
        <v>945</v>
      </c>
      <c r="K165" s="288"/>
    </row>
    <row r="166" ht="5.25" customHeight="1">
      <c r="B166" s="316"/>
      <c r="C166" s="313"/>
      <c r="D166" s="313"/>
      <c r="E166" s="313"/>
      <c r="F166" s="313"/>
      <c r="G166" s="314"/>
      <c r="H166" s="313"/>
      <c r="I166" s="313"/>
      <c r="J166" s="313"/>
      <c r="K166" s="337"/>
    </row>
    <row r="167" ht="15" customHeight="1">
      <c r="B167" s="316"/>
      <c r="C167" s="294" t="s">
        <v>949</v>
      </c>
      <c r="D167" s="294"/>
      <c r="E167" s="294"/>
      <c r="F167" s="315" t="s">
        <v>946</v>
      </c>
      <c r="G167" s="294"/>
      <c r="H167" s="294" t="s">
        <v>985</v>
      </c>
      <c r="I167" s="294" t="s">
        <v>948</v>
      </c>
      <c r="J167" s="294">
        <v>120</v>
      </c>
      <c r="K167" s="337"/>
    </row>
    <row r="168" ht="15" customHeight="1">
      <c r="B168" s="316"/>
      <c r="C168" s="294" t="s">
        <v>994</v>
      </c>
      <c r="D168" s="294"/>
      <c r="E168" s="294"/>
      <c r="F168" s="315" t="s">
        <v>946</v>
      </c>
      <c r="G168" s="294"/>
      <c r="H168" s="294" t="s">
        <v>995</v>
      </c>
      <c r="I168" s="294" t="s">
        <v>948</v>
      </c>
      <c r="J168" s="294" t="s">
        <v>996</v>
      </c>
      <c r="K168" s="337"/>
    </row>
    <row r="169" ht="15" customHeight="1">
      <c r="B169" s="316"/>
      <c r="C169" s="294" t="s">
        <v>86</v>
      </c>
      <c r="D169" s="294"/>
      <c r="E169" s="294"/>
      <c r="F169" s="315" t="s">
        <v>946</v>
      </c>
      <c r="G169" s="294"/>
      <c r="H169" s="294" t="s">
        <v>1012</v>
      </c>
      <c r="I169" s="294" t="s">
        <v>948</v>
      </c>
      <c r="J169" s="294" t="s">
        <v>996</v>
      </c>
      <c r="K169" s="337"/>
    </row>
    <row r="170" ht="15" customHeight="1">
      <c r="B170" s="316"/>
      <c r="C170" s="294" t="s">
        <v>951</v>
      </c>
      <c r="D170" s="294"/>
      <c r="E170" s="294"/>
      <c r="F170" s="315" t="s">
        <v>952</v>
      </c>
      <c r="G170" s="294"/>
      <c r="H170" s="294" t="s">
        <v>1012</v>
      </c>
      <c r="I170" s="294" t="s">
        <v>948</v>
      </c>
      <c r="J170" s="294">
        <v>50</v>
      </c>
      <c r="K170" s="337"/>
    </row>
    <row r="171" ht="15" customHeight="1">
      <c r="B171" s="316"/>
      <c r="C171" s="294" t="s">
        <v>954</v>
      </c>
      <c r="D171" s="294"/>
      <c r="E171" s="294"/>
      <c r="F171" s="315" t="s">
        <v>946</v>
      </c>
      <c r="G171" s="294"/>
      <c r="H171" s="294" t="s">
        <v>1012</v>
      </c>
      <c r="I171" s="294" t="s">
        <v>956</v>
      </c>
      <c r="J171" s="294"/>
      <c r="K171" s="337"/>
    </row>
    <row r="172" ht="15" customHeight="1">
      <c r="B172" s="316"/>
      <c r="C172" s="294" t="s">
        <v>965</v>
      </c>
      <c r="D172" s="294"/>
      <c r="E172" s="294"/>
      <c r="F172" s="315" t="s">
        <v>952</v>
      </c>
      <c r="G172" s="294"/>
      <c r="H172" s="294" t="s">
        <v>1012</v>
      </c>
      <c r="I172" s="294" t="s">
        <v>948</v>
      </c>
      <c r="J172" s="294">
        <v>50</v>
      </c>
      <c r="K172" s="337"/>
    </row>
    <row r="173" ht="15" customHeight="1">
      <c r="B173" s="316"/>
      <c r="C173" s="294" t="s">
        <v>973</v>
      </c>
      <c r="D173" s="294"/>
      <c r="E173" s="294"/>
      <c r="F173" s="315" t="s">
        <v>952</v>
      </c>
      <c r="G173" s="294"/>
      <c r="H173" s="294" t="s">
        <v>1012</v>
      </c>
      <c r="I173" s="294" t="s">
        <v>948</v>
      </c>
      <c r="J173" s="294">
        <v>50</v>
      </c>
      <c r="K173" s="337"/>
    </row>
    <row r="174" ht="15" customHeight="1">
      <c r="B174" s="316"/>
      <c r="C174" s="294" t="s">
        <v>971</v>
      </c>
      <c r="D174" s="294"/>
      <c r="E174" s="294"/>
      <c r="F174" s="315" t="s">
        <v>952</v>
      </c>
      <c r="G174" s="294"/>
      <c r="H174" s="294" t="s">
        <v>1012</v>
      </c>
      <c r="I174" s="294" t="s">
        <v>948</v>
      </c>
      <c r="J174" s="294">
        <v>50</v>
      </c>
      <c r="K174" s="337"/>
    </row>
    <row r="175" ht="15" customHeight="1">
      <c r="B175" s="316"/>
      <c r="C175" s="294" t="s">
        <v>126</v>
      </c>
      <c r="D175" s="294"/>
      <c r="E175" s="294"/>
      <c r="F175" s="315" t="s">
        <v>946</v>
      </c>
      <c r="G175" s="294"/>
      <c r="H175" s="294" t="s">
        <v>1013</v>
      </c>
      <c r="I175" s="294" t="s">
        <v>1014</v>
      </c>
      <c r="J175" s="294"/>
      <c r="K175" s="337"/>
    </row>
    <row r="176" ht="15" customHeight="1">
      <c r="B176" s="316"/>
      <c r="C176" s="294" t="s">
        <v>60</v>
      </c>
      <c r="D176" s="294"/>
      <c r="E176" s="294"/>
      <c r="F176" s="315" t="s">
        <v>946</v>
      </c>
      <c r="G176" s="294"/>
      <c r="H176" s="294" t="s">
        <v>1015</v>
      </c>
      <c r="I176" s="294" t="s">
        <v>1016</v>
      </c>
      <c r="J176" s="294">
        <v>1</v>
      </c>
      <c r="K176" s="337"/>
    </row>
    <row r="177" ht="15" customHeight="1">
      <c r="B177" s="316"/>
      <c r="C177" s="294" t="s">
        <v>56</v>
      </c>
      <c r="D177" s="294"/>
      <c r="E177" s="294"/>
      <c r="F177" s="315" t="s">
        <v>946</v>
      </c>
      <c r="G177" s="294"/>
      <c r="H177" s="294" t="s">
        <v>1017</v>
      </c>
      <c r="I177" s="294" t="s">
        <v>948</v>
      </c>
      <c r="J177" s="294">
        <v>20</v>
      </c>
      <c r="K177" s="337"/>
    </row>
    <row r="178" ht="15" customHeight="1">
      <c r="B178" s="316"/>
      <c r="C178" s="294" t="s">
        <v>127</v>
      </c>
      <c r="D178" s="294"/>
      <c r="E178" s="294"/>
      <c r="F178" s="315" t="s">
        <v>946</v>
      </c>
      <c r="G178" s="294"/>
      <c r="H178" s="294" t="s">
        <v>1018</v>
      </c>
      <c r="I178" s="294" t="s">
        <v>948</v>
      </c>
      <c r="J178" s="294">
        <v>255</v>
      </c>
      <c r="K178" s="337"/>
    </row>
    <row r="179" ht="15" customHeight="1">
      <c r="B179" s="316"/>
      <c r="C179" s="294" t="s">
        <v>128</v>
      </c>
      <c r="D179" s="294"/>
      <c r="E179" s="294"/>
      <c r="F179" s="315" t="s">
        <v>946</v>
      </c>
      <c r="G179" s="294"/>
      <c r="H179" s="294" t="s">
        <v>911</v>
      </c>
      <c r="I179" s="294" t="s">
        <v>948</v>
      </c>
      <c r="J179" s="294">
        <v>10</v>
      </c>
      <c r="K179" s="337"/>
    </row>
    <row r="180" ht="15" customHeight="1">
      <c r="B180" s="316"/>
      <c r="C180" s="294" t="s">
        <v>129</v>
      </c>
      <c r="D180" s="294"/>
      <c r="E180" s="294"/>
      <c r="F180" s="315" t="s">
        <v>946</v>
      </c>
      <c r="G180" s="294"/>
      <c r="H180" s="294" t="s">
        <v>1019</v>
      </c>
      <c r="I180" s="294" t="s">
        <v>980</v>
      </c>
      <c r="J180" s="294"/>
      <c r="K180" s="337"/>
    </row>
    <row r="181" ht="15" customHeight="1">
      <c r="B181" s="316"/>
      <c r="C181" s="294" t="s">
        <v>1020</v>
      </c>
      <c r="D181" s="294"/>
      <c r="E181" s="294"/>
      <c r="F181" s="315" t="s">
        <v>946</v>
      </c>
      <c r="G181" s="294"/>
      <c r="H181" s="294" t="s">
        <v>1021</v>
      </c>
      <c r="I181" s="294" t="s">
        <v>980</v>
      </c>
      <c r="J181" s="294"/>
      <c r="K181" s="337"/>
    </row>
    <row r="182" ht="15" customHeight="1">
      <c r="B182" s="316"/>
      <c r="C182" s="294" t="s">
        <v>1009</v>
      </c>
      <c r="D182" s="294"/>
      <c r="E182" s="294"/>
      <c r="F182" s="315" t="s">
        <v>946</v>
      </c>
      <c r="G182" s="294"/>
      <c r="H182" s="294" t="s">
        <v>1022</v>
      </c>
      <c r="I182" s="294" t="s">
        <v>980</v>
      </c>
      <c r="J182" s="294"/>
      <c r="K182" s="337"/>
    </row>
    <row r="183" ht="15" customHeight="1">
      <c r="B183" s="316"/>
      <c r="C183" s="294" t="s">
        <v>131</v>
      </c>
      <c r="D183" s="294"/>
      <c r="E183" s="294"/>
      <c r="F183" s="315" t="s">
        <v>952</v>
      </c>
      <c r="G183" s="294"/>
      <c r="H183" s="294" t="s">
        <v>1023</v>
      </c>
      <c r="I183" s="294" t="s">
        <v>948</v>
      </c>
      <c r="J183" s="294">
        <v>50</v>
      </c>
      <c r="K183" s="337"/>
    </row>
    <row r="184" ht="15" customHeight="1">
      <c r="B184" s="316"/>
      <c r="C184" s="294" t="s">
        <v>1024</v>
      </c>
      <c r="D184" s="294"/>
      <c r="E184" s="294"/>
      <c r="F184" s="315" t="s">
        <v>952</v>
      </c>
      <c r="G184" s="294"/>
      <c r="H184" s="294" t="s">
        <v>1025</v>
      </c>
      <c r="I184" s="294" t="s">
        <v>1026</v>
      </c>
      <c r="J184" s="294"/>
      <c r="K184" s="337"/>
    </row>
    <row r="185" ht="15" customHeight="1">
      <c r="B185" s="316"/>
      <c r="C185" s="294" t="s">
        <v>1027</v>
      </c>
      <c r="D185" s="294"/>
      <c r="E185" s="294"/>
      <c r="F185" s="315" t="s">
        <v>952</v>
      </c>
      <c r="G185" s="294"/>
      <c r="H185" s="294" t="s">
        <v>1028</v>
      </c>
      <c r="I185" s="294" t="s">
        <v>1026</v>
      </c>
      <c r="J185" s="294"/>
      <c r="K185" s="337"/>
    </row>
    <row r="186" ht="15" customHeight="1">
      <c r="B186" s="316"/>
      <c r="C186" s="294" t="s">
        <v>1029</v>
      </c>
      <c r="D186" s="294"/>
      <c r="E186" s="294"/>
      <c r="F186" s="315" t="s">
        <v>952</v>
      </c>
      <c r="G186" s="294"/>
      <c r="H186" s="294" t="s">
        <v>1030</v>
      </c>
      <c r="I186" s="294" t="s">
        <v>1026</v>
      </c>
      <c r="J186" s="294"/>
      <c r="K186" s="337"/>
    </row>
    <row r="187" ht="15" customHeight="1">
      <c r="B187" s="316"/>
      <c r="C187" s="349" t="s">
        <v>1031</v>
      </c>
      <c r="D187" s="294"/>
      <c r="E187" s="294"/>
      <c r="F187" s="315" t="s">
        <v>952</v>
      </c>
      <c r="G187" s="294"/>
      <c r="H187" s="294" t="s">
        <v>1032</v>
      </c>
      <c r="I187" s="294" t="s">
        <v>1033</v>
      </c>
      <c r="J187" s="350" t="s">
        <v>1034</v>
      </c>
      <c r="K187" s="337"/>
    </row>
    <row r="188" ht="15" customHeight="1">
      <c r="B188" s="316"/>
      <c r="C188" s="300" t="s">
        <v>45</v>
      </c>
      <c r="D188" s="294"/>
      <c r="E188" s="294"/>
      <c r="F188" s="315" t="s">
        <v>946</v>
      </c>
      <c r="G188" s="294"/>
      <c r="H188" s="290" t="s">
        <v>1035</v>
      </c>
      <c r="I188" s="294" t="s">
        <v>1036</v>
      </c>
      <c r="J188" s="294"/>
      <c r="K188" s="337"/>
    </row>
    <row r="189" ht="15" customHeight="1">
      <c r="B189" s="316"/>
      <c r="C189" s="300" t="s">
        <v>1037</v>
      </c>
      <c r="D189" s="294"/>
      <c r="E189" s="294"/>
      <c r="F189" s="315" t="s">
        <v>946</v>
      </c>
      <c r="G189" s="294"/>
      <c r="H189" s="294" t="s">
        <v>1038</v>
      </c>
      <c r="I189" s="294" t="s">
        <v>980</v>
      </c>
      <c r="J189" s="294"/>
      <c r="K189" s="337"/>
    </row>
    <row r="190" ht="15" customHeight="1">
      <c r="B190" s="316"/>
      <c r="C190" s="300" t="s">
        <v>1039</v>
      </c>
      <c r="D190" s="294"/>
      <c r="E190" s="294"/>
      <c r="F190" s="315" t="s">
        <v>946</v>
      </c>
      <c r="G190" s="294"/>
      <c r="H190" s="294" t="s">
        <v>1040</v>
      </c>
      <c r="I190" s="294" t="s">
        <v>980</v>
      </c>
      <c r="J190" s="294"/>
      <c r="K190" s="337"/>
    </row>
    <row r="191" ht="15" customHeight="1">
      <c r="B191" s="316"/>
      <c r="C191" s="300" t="s">
        <v>1041</v>
      </c>
      <c r="D191" s="294"/>
      <c r="E191" s="294"/>
      <c r="F191" s="315" t="s">
        <v>952</v>
      </c>
      <c r="G191" s="294"/>
      <c r="H191" s="294" t="s">
        <v>1042</v>
      </c>
      <c r="I191" s="294" t="s">
        <v>980</v>
      </c>
      <c r="J191" s="294"/>
      <c r="K191" s="337"/>
    </row>
    <row r="192" ht="15" customHeight="1">
      <c r="B192" s="343"/>
      <c r="C192" s="351"/>
      <c r="D192" s="325"/>
      <c r="E192" s="325"/>
      <c r="F192" s="325"/>
      <c r="G192" s="325"/>
      <c r="H192" s="325"/>
      <c r="I192" s="325"/>
      <c r="J192" s="325"/>
      <c r="K192" s="344"/>
    </row>
    <row r="193" ht="18.75" customHeight="1">
      <c r="B193" s="290"/>
      <c r="C193" s="294"/>
      <c r="D193" s="294"/>
      <c r="E193" s="294"/>
      <c r="F193" s="315"/>
      <c r="G193" s="294"/>
      <c r="H193" s="294"/>
      <c r="I193" s="294"/>
      <c r="J193" s="294"/>
      <c r="K193" s="290"/>
    </row>
    <row r="194" ht="18.75" customHeight="1">
      <c r="B194" s="290"/>
      <c r="C194" s="294"/>
      <c r="D194" s="294"/>
      <c r="E194" s="294"/>
      <c r="F194" s="315"/>
      <c r="G194" s="294"/>
      <c r="H194" s="294"/>
      <c r="I194" s="294"/>
      <c r="J194" s="294"/>
      <c r="K194" s="290"/>
    </row>
    <row r="195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ht="13.5">
      <c r="B196" s="280"/>
      <c r="C196" s="281"/>
      <c r="D196" s="281"/>
      <c r="E196" s="281"/>
      <c r="F196" s="281"/>
      <c r="G196" s="281"/>
      <c r="H196" s="281"/>
      <c r="I196" s="281"/>
      <c r="J196" s="281"/>
      <c r="K196" s="282"/>
    </row>
    <row r="197" ht="21">
      <c r="B197" s="283"/>
      <c r="C197" s="284" t="s">
        <v>1043</v>
      </c>
      <c r="D197" s="284"/>
      <c r="E197" s="284"/>
      <c r="F197" s="284"/>
      <c r="G197" s="284"/>
      <c r="H197" s="284"/>
      <c r="I197" s="284"/>
      <c r="J197" s="284"/>
      <c r="K197" s="285"/>
    </row>
    <row r="198" ht="25.5" customHeight="1">
      <c r="B198" s="283"/>
      <c r="C198" s="352" t="s">
        <v>1044</v>
      </c>
      <c r="D198" s="352"/>
      <c r="E198" s="352"/>
      <c r="F198" s="352" t="s">
        <v>1045</v>
      </c>
      <c r="G198" s="353"/>
      <c r="H198" s="352" t="s">
        <v>1046</v>
      </c>
      <c r="I198" s="352"/>
      <c r="J198" s="352"/>
      <c r="K198" s="285"/>
    </row>
    <row r="199" ht="5.25" customHeight="1">
      <c r="B199" s="316"/>
      <c r="C199" s="313"/>
      <c r="D199" s="313"/>
      <c r="E199" s="313"/>
      <c r="F199" s="313"/>
      <c r="G199" s="294"/>
      <c r="H199" s="313"/>
      <c r="I199" s="313"/>
      <c r="J199" s="313"/>
      <c r="K199" s="337"/>
    </row>
    <row r="200" ht="15" customHeight="1">
      <c r="B200" s="316"/>
      <c r="C200" s="294" t="s">
        <v>1036</v>
      </c>
      <c r="D200" s="294"/>
      <c r="E200" s="294"/>
      <c r="F200" s="315" t="s">
        <v>46</v>
      </c>
      <c r="G200" s="294"/>
      <c r="H200" s="294" t="s">
        <v>1047</v>
      </c>
      <c r="I200" s="294"/>
      <c r="J200" s="294"/>
      <c r="K200" s="337"/>
    </row>
    <row r="201" ht="15" customHeight="1">
      <c r="B201" s="316"/>
      <c r="C201" s="322"/>
      <c r="D201" s="294"/>
      <c r="E201" s="294"/>
      <c r="F201" s="315" t="s">
        <v>47</v>
      </c>
      <c r="G201" s="294"/>
      <c r="H201" s="294" t="s">
        <v>1048</v>
      </c>
      <c r="I201" s="294"/>
      <c r="J201" s="294"/>
      <c r="K201" s="337"/>
    </row>
    <row r="202" ht="15" customHeight="1">
      <c r="B202" s="316"/>
      <c r="C202" s="322"/>
      <c r="D202" s="294"/>
      <c r="E202" s="294"/>
      <c r="F202" s="315" t="s">
        <v>50</v>
      </c>
      <c r="G202" s="294"/>
      <c r="H202" s="294" t="s">
        <v>1049</v>
      </c>
      <c r="I202" s="294"/>
      <c r="J202" s="294"/>
      <c r="K202" s="337"/>
    </row>
    <row r="203" ht="15" customHeight="1">
      <c r="B203" s="316"/>
      <c r="C203" s="294"/>
      <c r="D203" s="294"/>
      <c r="E203" s="294"/>
      <c r="F203" s="315" t="s">
        <v>48</v>
      </c>
      <c r="G203" s="294"/>
      <c r="H203" s="294" t="s">
        <v>1050</v>
      </c>
      <c r="I203" s="294"/>
      <c r="J203" s="294"/>
      <c r="K203" s="337"/>
    </row>
    <row r="204" ht="15" customHeight="1">
      <c r="B204" s="316"/>
      <c r="C204" s="294"/>
      <c r="D204" s="294"/>
      <c r="E204" s="294"/>
      <c r="F204" s="315" t="s">
        <v>49</v>
      </c>
      <c r="G204" s="294"/>
      <c r="H204" s="294" t="s">
        <v>1051</v>
      </c>
      <c r="I204" s="294"/>
      <c r="J204" s="294"/>
      <c r="K204" s="337"/>
    </row>
    <row r="205" ht="15" customHeight="1">
      <c r="B205" s="316"/>
      <c r="C205" s="294"/>
      <c r="D205" s="294"/>
      <c r="E205" s="294"/>
      <c r="F205" s="315"/>
      <c r="G205" s="294"/>
      <c r="H205" s="294"/>
      <c r="I205" s="294"/>
      <c r="J205" s="294"/>
      <c r="K205" s="337"/>
    </row>
    <row r="206" ht="15" customHeight="1">
      <c r="B206" s="316"/>
      <c r="C206" s="294" t="s">
        <v>992</v>
      </c>
      <c r="D206" s="294"/>
      <c r="E206" s="294"/>
      <c r="F206" s="315" t="s">
        <v>90</v>
      </c>
      <c r="G206" s="294"/>
      <c r="H206" s="294" t="s">
        <v>1052</v>
      </c>
      <c r="I206" s="294"/>
      <c r="J206" s="294"/>
      <c r="K206" s="337"/>
    </row>
    <row r="207" ht="15" customHeight="1">
      <c r="B207" s="316"/>
      <c r="C207" s="322"/>
      <c r="D207" s="294"/>
      <c r="E207" s="294"/>
      <c r="F207" s="315" t="s">
        <v>894</v>
      </c>
      <c r="G207" s="294"/>
      <c r="H207" s="294" t="s">
        <v>895</v>
      </c>
      <c r="I207" s="294"/>
      <c r="J207" s="294"/>
      <c r="K207" s="337"/>
    </row>
    <row r="208" ht="15" customHeight="1">
      <c r="B208" s="316"/>
      <c r="C208" s="294"/>
      <c r="D208" s="294"/>
      <c r="E208" s="294"/>
      <c r="F208" s="315" t="s">
        <v>104</v>
      </c>
      <c r="G208" s="294"/>
      <c r="H208" s="294" t="s">
        <v>1053</v>
      </c>
      <c r="I208" s="294"/>
      <c r="J208" s="294"/>
      <c r="K208" s="337"/>
    </row>
    <row r="209" ht="15" customHeight="1">
      <c r="B209" s="354"/>
      <c r="C209" s="322"/>
      <c r="D209" s="322"/>
      <c r="E209" s="322"/>
      <c r="F209" s="315" t="s">
        <v>81</v>
      </c>
      <c r="G209" s="300"/>
      <c r="H209" s="341" t="s">
        <v>80</v>
      </c>
      <c r="I209" s="341"/>
      <c r="J209" s="341"/>
      <c r="K209" s="355"/>
    </row>
    <row r="210" ht="15" customHeight="1">
      <c r="B210" s="354"/>
      <c r="C210" s="322"/>
      <c r="D210" s="322"/>
      <c r="E210" s="322"/>
      <c r="F210" s="315" t="s">
        <v>139</v>
      </c>
      <c r="G210" s="300"/>
      <c r="H210" s="341" t="s">
        <v>1054</v>
      </c>
      <c r="I210" s="341"/>
      <c r="J210" s="341"/>
      <c r="K210" s="355"/>
    </row>
    <row r="211" ht="15" customHeight="1">
      <c r="B211" s="354"/>
      <c r="C211" s="322"/>
      <c r="D211" s="322"/>
      <c r="E211" s="322"/>
      <c r="F211" s="356"/>
      <c r="G211" s="300"/>
      <c r="H211" s="357"/>
      <c r="I211" s="357"/>
      <c r="J211" s="357"/>
      <c r="K211" s="355"/>
    </row>
    <row r="212" ht="15" customHeight="1">
      <c r="B212" s="354"/>
      <c r="C212" s="294" t="s">
        <v>1016</v>
      </c>
      <c r="D212" s="322"/>
      <c r="E212" s="322"/>
      <c r="F212" s="315">
        <v>1</v>
      </c>
      <c r="G212" s="300"/>
      <c r="H212" s="341" t="s">
        <v>1055</v>
      </c>
      <c r="I212" s="341"/>
      <c r="J212" s="341"/>
      <c r="K212" s="355"/>
    </row>
    <row r="213" ht="15" customHeight="1">
      <c r="B213" s="354"/>
      <c r="C213" s="322"/>
      <c r="D213" s="322"/>
      <c r="E213" s="322"/>
      <c r="F213" s="315">
        <v>2</v>
      </c>
      <c r="G213" s="300"/>
      <c r="H213" s="341" t="s">
        <v>1056</v>
      </c>
      <c r="I213" s="341"/>
      <c r="J213" s="341"/>
      <c r="K213" s="355"/>
    </row>
    <row r="214" ht="15" customHeight="1">
      <c r="B214" s="354"/>
      <c r="C214" s="322"/>
      <c r="D214" s="322"/>
      <c r="E214" s="322"/>
      <c r="F214" s="315">
        <v>3</v>
      </c>
      <c r="G214" s="300"/>
      <c r="H214" s="341" t="s">
        <v>1057</v>
      </c>
      <c r="I214" s="341"/>
      <c r="J214" s="341"/>
      <c r="K214" s="355"/>
    </row>
    <row r="215" ht="15" customHeight="1">
      <c r="B215" s="354"/>
      <c r="C215" s="322"/>
      <c r="D215" s="322"/>
      <c r="E215" s="322"/>
      <c r="F215" s="315">
        <v>4</v>
      </c>
      <c r="G215" s="300"/>
      <c r="H215" s="341" t="s">
        <v>1058</v>
      </c>
      <c r="I215" s="341"/>
      <c r="J215" s="341"/>
      <c r="K215" s="355"/>
    </row>
    <row r="216" ht="12.75" customHeight="1">
      <c r="B216" s="358"/>
      <c r="C216" s="359"/>
      <c r="D216" s="359"/>
      <c r="E216" s="359"/>
      <c r="F216" s="359"/>
      <c r="G216" s="359"/>
      <c r="H216" s="359"/>
      <c r="I216" s="359"/>
      <c r="J216" s="359"/>
      <c r="K216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2018-08-17T07:58:28Z</dcterms:created>
  <dcterms:modified xsi:type="dcterms:W3CDTF">2018-08-17T07:58:35Z</dcterms:modified>
</cp:coreProperties>
</file>